
<file path=[Content_Types].xml><?xml version="1.0" encoding="utf-8"?>
<Types xmlns="http://schemas.openxmlformats.org/package/2006/content-types"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MARKETING\Community Manager\Race Salomon 2017\"/>
    </mc:Choice>
  </mc:AlternateContent>
  <bookViews>
    <workbookView xWindow="0" yWindow="0" windowWidth="24000" windowHeight="9885"/>
  </bookViews>
  <sheets>
    <sheet name="LYŽE + VÁZÁNÍ" sheetId="1" r:id="rId1"/>
    <sheet name="BOTY" sheetId="2" r:id="rId2"/>
    <sheet name="PŘILBY, BRÝLE, PÁTEŘÁKY, HOLE" sheetId="3" r:id="rId3"/>
    <sheet name="BAGY, VAKY" sheetId="4" r:id="rId4"/>
    <sheet name="Spare Parts" sheetId="5" r:id="rId5"/>
    <sheet name="Tech Recap Skis" sheetId="7" r:id="rId6"/>
    <sheet name="Tech Recap Binding" sheetId="6" r:id="rId7"/>
  </sheets>
  <externalReferences>
    <externalReference r:id="rId8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7" i="1" l="1"/>
  <c r="K14" i="7"/>
  <c r="K13" i="7"/>
  <c r="K11" i="7"/>
  <c r="K8" i="7"/>
  <c r="H156" i="1" l="1"/>
  <c r="I156" i="1" s="1"/>
  <c r="L156" i="1" s="1"/>
  <c r="H31" i="5" l="1"/>
  <c r="I10" i="5"/>
  <c r="F6" i="5"/>
  <c r="F30" i="5" s="1"/>
  <c r="G30" i="5" s="1"/>
  <c r="I30" i="5" s="1"/>
  <c r="J19" i="4"/>
  <c r="H7" i="4"/>
  <c r="H18" i="4" s="1"/>
  <c r="I18" i="4" s="1"/>
  <c r="K18" i="4" s="1"/>
  <c r="I36" i="3"/>
  <c r="F6" i="3"/>
  <c r="F20" i="3" s="1"/>
  <c r="G20" i="3" s="1"/>
  <c r="J20" i="3" s="1"/>
  <c r="K21" i="2"/>
  <c r="H6" i="2"/>
  <c r="H14" i="2" s="1"/>
  <c r="I14" i="2" s="1"/>
  <c r="L14" i="2" s="1"/>
  <c r="K131" i="1"/>
  <c r="H29" i="1"/>
  <c r="F18" i="5" l="1"/>
  <c r="G18" i="5" s="1"/>
  <c r="I18" i="5" s="1"/>
  <c r="G6" i="5"/>
  <c r="F20" i="5"/>
  <c r="G20" i="5" s="1"/>
  <c r="I20" i="5" s="1"/>
  <c r="F24" i="5"/>
  <c r="G24" i="5" s="1"/>
  <c r="I24" i="5" s="1"/>
  <c r="F16" i="5"/>
  <c r="G16" i="5" s="1"/>
  <c r="I16" i="5" s="1"/>
  <c r="H17" i="4"/>
  <c r="I17" i="4" s="1"/>
  <c r="K17" i="4" s="1"/>
  <c r="H12" i="4"/>
  <c r="I12" i="4" s="1"/>
  <c r="K12" i="4" s="1"/>
  <c r="H13" i="4"/>
  <c r="I13" i="4" s="1"/>
  <c r="K13" i="4" s="1"/>
  <c r="H16" i="4"/>
  <c r="I16" i="4" s="1"/>
  <c r="K16" i="4" s="1"/>
  <c r="F29" i="3"/>
  <c r="G29" i="3" s="1"/>
  <c r="J29" i="3" s="1"/>
  <c r="F13" i="3"/>
  <c r="G13" i="3" s="1"/>
  <c r="J13" i="3" s="1"/>
  <c r="H18" i="2"/>
  <c r="I18" i="2" s="1"/>
  <c r="L18" i="2" s="1"/>
  <c r="H13" i="2"/>
  <c r="I13" i="2" s="1"/>
  <c r="L13" i="2" s="1"/>
  <c r="H155" i="1"/>
  <c r="I155" i="1" s="1"/>
  <c r="L155" i="1" s="1"/>
  <c r="H154" i="1"/>
  <c r="I154" i="1" s="1"/>
  <c r="L154" i="1" s="1"/>
  <c r="H143" i="1"/>
  <c r="I143" i="1" s="1"/>
  <c r="L143" i="1" s="1"/>
  <c r="H150" i="1"/>
  <c r="I150" i="1" s="1"/>
  <c r="L150" i="1" s="1"/>
  <c r="H137" i="1"/>
  <c r="I137" i="1" s="1"/>
  <c r="L137" i="1" s="1"/>
  <c r="H94" i="1"/>
  <c r="I94" i="1" s="1"/>
  <c r="L94" i="1" s="1"/>
  <c r="H99" i="1"/>
  <c r="I99" i="1" s="1"/>
  <c r="L99" i="1" s="1"/>
  <c r="H96" i="1"/>
  <c r="I96" i="1" s="1"/>
  <c r="L96" i="1" s="1"/>
  <c r="H98" i="1"/>
  <c r="I98" i="1" s="1"/>
  <c r="L98" i="1" s="1"/>
  <c r="H95" i="1"/>
  <c r="I95" i="1" s="1"/>
  <c r="L95" i="1" s="1"/>
  <c r="H100" i="1"/>
  <c r="I100" i="1" s="1"/>
  <c r="L100" i="1" s="1"/>
  <c r="F19" i="5"/>
  <c r="G19" i="5" s="1"/>
  <c r="I19" i="5" s="1"/>
  <c r="F23" i="5"/>
  <c r="G23" i="5" s="1"/>
  <c r="I23" i="5" s="1"/>
  <c r="F22" i="5"/>
  <c r="G22" i="5" s="1"/>
  <c r="I22" i="5" s="1"/>
  <c r="F17" i="5"/>
  <c r="G17" i="5" s="1"/>
  <c r="I17" i="5" s="1"/>
  <c r="F21" i="5"/>
  <c r="G21" i="5" s="1"/>
  <c r="I21" i="5" s="1"/>
  <c r="H11" i="4"/>
  <c r="I11" i="4" s="1"/>
  <c r="K11" i="4" s="1"/>
  <c r="H15" i="4"/>
  <c r="I15" i="4" s="1"/>
  <c r="K15" i="4" s="1"/>
  <c r="I7" i="4"/>
  <c r="H14" i="4"/>
  <c r="I14" i="4" s="1"/>
  <c r="K14" i="4" s="1"/>
  <c r="F12" i="3"/>
  <c r="G12" i="3" s="1"/>
  <c r="J12" i="3" s="1"/>
  <c r="F28" i="3"/>
  <c r="G28" i="3" s="1"/>
  <c r="J28" i="3" s="1"/>
  <c r="G6" i="3"/>
  <c r="F11" i="3"/>
  <c r="G11" i="3" s="1"/>
  <c r="J11" i="3" s="1"/>
  <c r="F27" i="3"/>
  <c r="G27" i="3" s="1"/>
  <c r="J27" i="3" s="1"/>
  <c r="F35" i="3"/>
  <c r="G35" i="3" s="1"/>
  <c r="J35" i="3" s="1"/>
  <c r="F10" i="3"/>
  <c r="G10" i="3" s="1"/>
  <c r="J10" i="3" s="1"/>
  <c r="F26" i="3"/>
  <c r="G26" i="3" s="1"/>
  <c r="J26" i="3" s="1"/>
  <c r="F30" i="3"/>
  <c r="G30" i="3" s="1"/>
  <c r="J30" i="3" s="1"/>
  <c r="F19" i="3"/>
  <c r="G19" i="3" s="1"/>
  <c r="J19" i="3" s="1"/>
  <c r="H12" i="2"/>
  <c r="I12" i="2" s="1"/>
  <c r="L12" i="2" s="1"/>
  <c r="H17" i="2"/>
  <c r="I17" i="2" s="1"/>
  <c r="L17" i="2" s="1"/>
  <c r="H20" i="2"/>
  <c r="I20" i="2" s="1"/>
  <c r="L20" i="2" s="1"/>
  <c r="I6" i="2"/>
  <c r="H11" i="2"/>
  <c r="I11" i="2" s="1"/>
  <c r="L11" i="2" s="1"/>
  <c r="H16" i="2"/>
  <c r="I16" i="2" s="1"/>
  <c r="L16" i="2" s="1"/>
  <c r="H19" i="2"/>
  <c r="I19" i="2" s="1"/>
  <c r="L19" i="2" s="1"/>
  <c r="H10" i="2"/>
  <c r="I10" i="2" s="1"/>
  <c r="L10" i="2" s="1"/>
  <c r="H15" i="2"/>
  <c r="I15" i="2" s="1"/>
  <c r="L15" i="2" s="1"/>
  <c r="H140" i="1"/>
  <c r="I140" i="1" s="1"/>
  <c r="L140" i="1" s="1"/>
  <c r="H130" i="1"/>
  <c r="I130" i="1" s="1"/>
  <c r="L130" i="1" s="1"/>
  <c r="H123" i="1"/>
  <c r="I123" i="1" s="1"/>
  <c r="L123" i="1" s="1"/>
  <c r="H117" i="1"/>
  <c r="I117" i="1" s="1"/>
  <c r="L117" i="1" s="1"/>
  <c r="H112" i="1"/>
  <c r="I112" i="1" s="1"/>
  <c r="L112" i="1" s="1"/>
  <c r="H107" i="1"/>
  <c r="I107" i="1" s="1"/>
  <c r="L107" i="1" s="1"/>
  <c r="H91" i="1"/>
  <c r="I91" i="1" s="1"/>
  <c r="L91" i="1" s="1"/>
  <c r="H85" i="1"/>
  <c r="I85" i="1" s="1"/>
  <c r="L85" i="1" s="1"/>
  <c r="H80" i="1"/>
  <c r="I80" i="1" s="1"/>
  <c r="H78" i="1"/>
  <c r="I78" i="1" s="1"/>
  <c r="H73" i="1"/>
  <c r="I73" i="1" s="1"/>
  <c r="L73" i="1" s="1"/>
  <c r="H68" i="1"/>
  <c r="I68" i="1" s="1"/>
  <c r="L68" i="1" s="1"/>
  <c r="H62" i="1"/>
  <c r="I62" i="1" s="1"/>
  <c r="L62" i="1" s="1"/>
  <c r="H56" i="1"/>
  <c r="I56" i="1" s="1"/>
  <c r="L56" i="1" s="1"/>
  <c r="H50" i="1"/>
  <c r="I50" i="1" s="1"/>
  <c r="L50" i="1" s="1"/>
  <c r="H43" i="1"/>
  <c r="I43" i="1" s="1"/>
  <c r="L43" i="1" s="1"/>
  <c r="H38" i="1"/>
  <c r="I38" i="1" s="1"/>
  <c r="L38" i="1" s="1"/>
  <c r="H145" i="1"/>
  <c r="I145" i="1" s="1"/>
  <c r="L145" i="1" s="1"/>
  <c r="H125" i="1"/>
  <c r="I125" i="1" s="1"/>
  <c r="L125" i="1" s="1"/>
  <c r="H119" i="1"/>
  <c r="I119" i="1" s="1"/>
  <c r="L119" i="1" s="1"/>
  <c r="H113" i="1"/>
  <c r="I113" i="1" s="1"/>
  <c r="L113" i="1" s="1"/>
  <c r="H108" i="1"/>
  <c r="I108" i="1" s="1"/>
  <c r="L108" i="1" s="1"/>
  <c r="H92" i="1"/>
  <c r="I92" i="1" s="1"/>
  <c r="L92" i="1" s="1"/>
  <c r="H87" i="1"/>
  <c r="I87" i="1" s="1"/>
  <c r="L87" i="1" s="1"/>
  <c r="H74" i="1"/>
  <c r="I74" i="1" s="1"/>
  <c r="L74" i="1" s="1"/>
  <c r="H69" i="1"/>
  <c r="I69" i="1" s="1"/>
  <c r="L69" i="1" s="1"/>
  <c r="H64" i="1"/>
  <c r="I64" i="1" s="1"/>
  <c r="L64" i="1" s="1"/>
  <c r="H35" i="1"/>
  <c r="I35" i="1" s="1"/>
  <c r="L35" i="1" s="1"/>
  <c r="H45" i="1"/>
  <c r="I45" i="1" s="1"/>
  <c r="L45" i="1" s="1"/>
  <c r="H47" i="1"/>
  <c r="I47" i="1" s="1"/>
  <c r="L47" i="1" s="1"/>
  <c r="H58" i="1"/>
  <c r="I58" i="1" s="1"/>
  <c r="L58" i="1" s="1"/>
  <c r="H65" i="1"/>
  <c r="I65" i="1" s="1"/>
  <c r="L65" i="1" s="1"/>
  <c r="H77" i="1"/>
  <c r="I77" i="1" s="1"/>
  <c r="H83" i="1"/>
  <c r="I83" i="1" s="1"/>
  <c r="L83" i="1" s="1"/>
  <c r="H103" i="1"/>
  <c r="I103" i="1" s="1"/>
  <c r="L103" i="1" s="1"/>
  <c r="H115" i="1"/>
  <c r="I115" i="1" s="1"/>
  <c r="L115" i="1" s="1"/>
  <c r="H126" i="1"/>
  <c r="I126" i="1" s="1"/>
  <c r="L126" i="1" s="1"/>
  <c r="I29" i="1"/>
  <c r="H41" i="1"/>
  <c r="I41" i="1" s="1"/>
  <c r="L41" i="1" s="1"/>
  <c r="H51" i="1"/>
  <c r="I51" i="1" s="1"/>
  <c r="L51" i="1" s="1"/>
  <c r="H53" i="1"/>
  <c r="I53" i="1" s="1"/>
  <c r="L53" i="1" s="1"/>
  <c r="H60" i="1"/>
  <c r="I60" i="1" s="1"/>
  <c r="L60" i="1" s="1"/>
  <c r="H66" i="1"/>
  <c r="I66" i="1" s="1"/>
  <c r="L66" i="1" s="1"/>
  <c r="H84" i="1"/>
  <c r="I84" i="1" s="1"/>
  <c r="L84" i="1" s="1"/>
  <c r="H104" i="1"/>
  <c r="I104" i="1" s="1"/>
  <c r="L104" i="1" s="1"/>
  <c r="H116" i="1"/>
  <c r="I116" i="1" s="1"/>
  <c r="L116" i="1" s="1"/>
  <c r="H129" i="1"/>
  <c r="I129" i="1" s="1"/>
  <c r="L129" i="1" s="1"/>
  <c r="H34" i="1"/>
  <c r="I34" i="1" s="1"/>
  <c r="L34" i="1" s="1"/>
  <c r="H37" i="1"/>
  <c r="I37" i="1" s="1"/>
  <c r="L37" i="1" s="1"/>
  <c r="H46" i="1"/>
  <c r="I46" i="1" s="1"/>
  <c r="L46" i="1" s="1"/>
  <c r="H57" i="1"/>
  <c r="I57" i="1" s="1"/>
  <c r="L57" i="1" s="1"/>
  <c r="H70" i="1"/>
  <c r="I70" i="1" s="1"/>
  <c r="L70" i="1" s="1"/>
  <c r="H79" i="1"/>
  <c r="I79" i="1" s="1"/>
  <c r="H88" i="1"/>
  <c r="I88" i="1" s="1"/>
  <c r="L88" i="1" s="1"/>
  <c r="H109" i="1"/>
  <c r="I109" i="1" s="1"/>
  <c r="L109" i="1" s="1"/>
  <c r="H120" i="1"/>
  <c r="I120" i="1" s="1"/>
  <c r="L120" i="1" s="1"/>
  <c r="H139" i="1"/>
  <c r="I139" i="1" s="1"/>
  <c r="L139" i="1" s="1"/>
  <c r="H39" i="1"/>
  <c r="I39" i="1" s="1"/>
  <c r="L39" i="1" s="1"/>
  <c r="H42" i="1"/>
  <c r="I42" i="1" s="1"/>
  <c r="L42" i="1" s="1"/>
  <c r="H52" i="1"/>
  <c r="I52" i="1" s="1"/>
  <c r="L52" i="1" s="1"/>
  <c r="H61" i="1"/>
  <c r="I61" i="1" s="1"/>
  <c r="L61" i="1" s="1"/>
  <c r="H72" i="1"/>
  <c r="I72" i="1" s="1"/>
  <c r="L72" i="1" s="1"/>
  <c r="H89" i="1"/>
  <c r="I89" i="1" s="1"/>
  <c r="L89" i="1" s="1"/>
  <c r="H111" i="1"/>
  <c r="I111" i="1" s="1"/>
  <c r="L111" i="1" s="1"/>
  <c r="H122" i="1"/>
  <c r="I122" i="1" s="1"/>
  <c r="L122" i="1" s="1"/>
  <c r="H146" i="1"/>
  <c r="I146" i="1" s="1"/>
  <c r="L146" i="1" s="1"/>
  <c r="I31" i="5" l="1"/>
  <c r="L157" i="1"/>
  <c r="K19" i="4"/>
  <c r="J36" i="3"/>
  <c r="L21" i="2"/>
  <c r="L131" i="1"/>
  <c r="D26" i="1" l="1"/>
</calcChain>
</file>

<file path=xl/sharedStrings.xml><?xml version="1.0" encoding="utf-8"?>
<sst xmlns="http://schemas.openxmlformats.org/spreadsheetml/2006/main" count="1000" uniqueCount="443">
  <si>
    <t>Ceník SALOMON FIS 2017/2018</t>
  </si>
  <si>
    <t>Objednávky na FIS program zašlete na tomto formuláři náš zákaznický servis nejpozději do 31.3.2017.</t>
  </si>
  <si>
    <t>Odběratel :</t>
  </si>
  <si>
    <t>Dodací adresa :</t>
  </si>
  <si>
    <t>(fakturační adresa)</t>
  </si>
  <si>
    <t>Kontaktní osoba :</t>
  </si>
  <si>
    <t>telefon :</t>
  </si>
  <si>
    <t>e mail :</t>
  </si>
  <si>
    <t>e mail pro zaslání faktury :</t>
  </si>
  <si>
    <t>Požadovaný termín dodání :</t>
  </si>
  <si>
    <t>(Termín dodání bude upřesněn dle potvrzení objednávky )</t>
  </si>
  <si>
    <t>Jméno závodníka :</t>
  </si>
  <si>
    <t>FIS kód :</t>
  </si>
  <si>
    <t>Umístění na žebříčku (event. Madeja Cup ) :</t>
  </si>
  <si>
    <t>Sleva dle Sponzorského programu:</t>
  </si>
  <si>
    <t>(doplnit dle umístění)</t>
  </si>
  <si>
    <t>Program :</t>
  </si>
  <si>
    <t>I</t>
  </si>
  <si>
    <t>II</t>
  </si>
  <si>
    <t>IV</t>
  </si>
  <si>
    <t>základní sleva pro registrované závodníky /kluby</t>
  </si>
  <si>
    <t>Objednávka celkem s DPH :</t>
  </si>
  <si>
    <t>SAP. Nr.</t>
  </si>
  <si>
    <t>Model</t>
  </si>
  <si>
    <t>m/w/uni</t>
  </si>
  <si>
    <t>délka v cm</t>
  </si>
  <si>
    <t>Radius</t>
  </si>
  <si>
    <t>MOC Kč (vč. DPH)</t>
  </si>
  <si>
    <t>po slevě (vč.DPH)</t>
  </si>
  <si>
    <t>bez DPH</t>
  </si>
  <si>
    <t>Množství</t>
  </si>
  <si>
    <t>Celkem Kč bez DPH</t>
  </si>
  <si>
    <t>LAB SPEED</t>
  </si>
  <si>
    <t>L39174000</t>
  </si>
  <si>
    <t>LAB X-RACE DH M PwlX</t>
  </si>
  <si>
    <t>men</t>
  </si>
  <si>
    <t>FULL SW SIDEWALLS</t>
  </si>
  <si>
    <t>L39174100</t>
  </si>
  <si>
    <t>LAB X-RACE DH W PwlX</t>
  </si>
  <si>
    <t>women</t>
  </si>
  <si>
    <t>L39211200</t>
  </si>
  <si>
    <t>LAB X-RACE SG M PwlX</t>
  </si>
  <si>
    <t>SET</t>
  </si>
  <si>
    <t xml:space="preserve"> + X20 LAB+ (L36724600)</t>
  </si>
  <si>
    <t xml:space="preserve"> + X19 MOD (L39136300)</t>
  </si>
  <si>
    <t>L39211500</t>
  </si>
  <si>
    <t>LAB X-RACE SG W PwlX</t>
  </si>
  <si>
    <t>L39173900</t>
  </si>
  <si>
    <t>LAB X-RACE SG Jr PwlX</t>
  </si>
  <si>
    <t>junior</t>
  </si>
  <si>
    <t xml:space="preserve"> + X16 LAB (L36724800)</t>
  </si>
  <si>
    <t>BDG</t>
  </si>
  <si>
    <t>Z-WERT</t>
  </si>
  <si>
    <t>L36724600</t>
  </si>
  <si>
    <t>X20 LAB+</t>
  </si>
  <si>
    <t>uni</t>
  </si>
  <si>
    <t>DIN 12-20</t>
  </si>
  <si>
    <t>L39136300</t>
  </si>
  <si>
    <t>X19 MOD</t>
  </si>
  <si>
    <t>DIN 11-19</t>
  </si>
  <si>
    <t>L36724800</t>
  </si>
  <si>
    <t>X16 LAB</t>
  </si>
  <si>
    <t xml:space="preserve"> DIN 8-16</t>
  </si>
  <si>
    <t>L36724900</t>
  </si>
  <si>
    <t>X12 LAB</t>
  </si>
  <si>
    <t>DIN 4-12</t>
  </si>
  <si>
    <t>LAB GS</t>
  </si>
  <si>
    <t>LAB X-RACE GS</t>
  </si>
  <si>
    <t xml:space="preserve">LAB X-RACE GS </t>
  </si>
  <si>
    <t>L39173300</t>
  </si>
  <si>
    <t>L39173400</t>
  </si>
  <si>
    <t>L39173600</t>
  </si>
  <si>
    <t>LAB SL</t>
  </si>
  <si>
    <t>L39225400</t>
  </si>
  <si>
    <t>LAB X-RACE SL</t>
  </si>
  <si>
    <t>L39140600</t>
  </si>
  <si>
    <t>I X-RACE LAB 165 + Race Plate</t>
  </si>
  <si>
    <t>L39140500</t>
  </si>
  <si>
    <t>I X-RACE LAB 157 + Race Plate</t>
  </si>
  <si>
    <t>LAB JUNIOR</t>
  </si>
  <si>
    <t>L39173500</t>
  </si>
  <si>
    <t>LAB X-RACE GS Jr</t>
  </si>
  <si>
    <t xml:space="preserve"> + X12 LAB (L36724900)</t>
  </si>
  <si>
    <t>L39174200</t>
  </si>
  <si>
    <t>L39174300</t>
  </si>
  <si>
    <t>L39174400</t>
  </si>
  <si>
    <t>LAB X-RACE SL Jr</t>
  </si>
  <si>
    <t>MOC Kč (vč.DPH)</t>
  </si>
  <si>
    <t>POŽADOVANÁ VELIKOST</t>
  </si>
  <si>
    <t>Modell</t>
  </si>
  <si>
    <t>Länge in cm</t>
  </si>
  <si>
    <t>Ski + Bdg</t>
  </si>
  <si>
    <t>X-RACE JR GS</t>
  </si>
  <si>
    <t>L39401200</t>
  </si>
  <si>
    <r>
      <t xml:space="preserve">I X-RACE Jr GS + </t>
    </r>
    <r>
      <rPr>
        <b/>
        <sz val="12"/>
        <rFont val="Arial"/>
        <family val="2"/>
      </rPr>
      <t>Z10</t>
    </r>
  </si>
  <si>
    <t xml:space="preserve"> 131 138 145 152 159</t>
  </si>
  <si>
    <t>L39401400</t>
  </si>
  <si>
    <r>
      <t xml:space="preserve">I X-RACE Jr GS + </t>
    </r>
    <r>
      <rPr>
        <b/>
        <sz val="12"/>
        <rFont val="Arial"/>
        <family val="2"/>
      </rPr>
      <t>L7</t>
    </r>
  </si>
  <si>
    <t>X-RACE JR SL</t>
  </si>
  <si>
    <t>L39401500</t>
  </si>
  <si>
    <r>
      <t xml:space="preserve">X-RACE Jr SL + </t>
    </r>
    <r>
      <rPr>
        <b/>
        <sz val="12"/>
        <rFont val="Arial"/>
        <family val="2"/>
      </rPr>
      <t>Z10</t>
    </r>
  </si>
  <si>
    <t xml:space="preserve"> 131 138 145</t>
  </si>
  <si>
    <t>L39401700</t>
  </si>
  <si>
    <r>
      <t xml:space="preserve">X-RACE Jr SL + </t>
    </r>
    <r>
      <rPr>
        <b/>
        <sz val="12"/>
        <rFont val="Arial"/>
        <family val="2"/>
      </rPr>
      <t>L7</t>
    </r>
  </si>
  <si>
    <t>Ceník SALOMON FIS 2016/2017</t>
  </si>
  <si>
    <t>Velikosti (MONDO)</t>
  </si>
  <si>
    <t>Flexe</t>
  </si>
  <si>
    <t>šíře skeletu</t>
  </si>
  <si>
    <t>po slevě (vč. DPH)</t>
  </si>
  <si>
    <t>BOTY</t>
  </si>
  <si>
    <t>L39229000</t>
  </si>
  <si>
    <t>X LAB+ 140 WC</t>
  </si>
  <si>
    <t>22.5 - 28.5 (pouze "půlčísla")</t>
  </si>
  <si>
    <t>L39161300</t>
  </si>
  <si>
    <t>X LAB+ 130</t>
  </si>
  <si>
    <t>L39161500</t>
  </si>
  <si>
    <t>X LAB+ 110</t>
  </si>
  <si>
    <t>X MAX 130</t>
  </si>
  <si>
    <t>24.5 - 29.5</t>
  </si>
  <si>
    <t>X MAX 120</t>
  </si>
  <si>
    <t>22 - 27.5</t>
  </si>
  <si>
    <t>L37813300</t>
  </si>
  <si>
    <t>X Max LC 80</t>
  </si>
  <si>
    <t>80 jr.</t>
  </si>
  <si>
    <t>L39441400</t>
  </si>
  <si>
    <t>X MAX 60 T</t>
  </si>
  <si>
    <t>22 - 26,5</t>
  </si>
  <si>
    <t>60 jr.</t>
  </si>
  <si>
    <t>L39441500</t>
  </si>
  <si>
    <t>18 19 20 21</t>
  </si>
  <si>
    <t>Velikosti</t>
  </si>
  <si>
    <t>PŘILBY</t>
  </si>
  <si>
    <t>L36701000</t>
  </si>
  <si>
    <t>HELMET X RACE S LAB</t>
  </si>
  <si>
    <t>XS5354 S5556 M5657 L5859 XL5960 XXL6162</t>
  </si>
  <si>
    <t>L37819700</t>
  </si>
  <si>
    <t>HELMET X RACE SL LAB</t>
  </si>
  <si>
    <t>S5155 M5558 L5862</t>
  </si>
  <si>
    <t>L36701100</t>
  </si>
  <si>
    <t>HELMET X RACE JR</t>
  </si>
  <si>
    <t>JRS5155 JRM5558</t>
  </si>
  <si>
    <t>BRÝLE</t>
  </si>
  <si>
    <t>Größen</t>
  </si>
  <si>
    <t>PÁTEŘÁKY</t>
  </si>
  <si>
    <t>L39043000</t>
  </si>
  <si>
    <t>BACK PROTE SECONDSKIN FLEXCELL</t>
  </si>
  <si>
    <t>XS S M L XL</t>
  </si>
  <si>
    <t>L39043100</t>
  </si>
  <si>
    <t>BACK PROTE SECONDSKIN FLEXCELL W</t>
  </si>
  <si>
    <t>L39139100</t>
  </si>
  <si>
    <t>BACK PROTE FLEXCELL MEN</t>
  </si>
  <si>
    <t>L39139200</t>
  </si>
  <si>
    <t>BACK PROTE FLEXCELL WOMEN</t>
  </si>
  <si>
    <t>XS S M L</t>
  </si>
  <si>
    <t>L39139300</t>
  </si>
  <si>
    <t>BACK PROTE FLEXCELL JUNIOR</t>
  </si>
  <si>
    <t>JS JM JL JXL</t>
  </si>
  <si>
    <t>HOLE</t>
  </si>
  <si>
    <t>L36691400</t>
  </si>
  <si>
    <t>POLES X RACE</t>
  </si>
  <si>
    <t>110 115 120 125 130 135</t>
  </si>
  <si>
    <t>Velikost</t>
  </si>
  <si>
    <t>Váha</t>
  </si>
  <si>
    <t>Rozměry</t>
  </si>
  <si>
    <t>VAKY, TAŠKY, BATOHY</t>
  </si>
  <si>
    <t>165 - 185cm</t>
  </si>
  <si>
    <t>650g</t>
  </si>
  <si>
    <t>185x14x24cm</t>
  </si>
  <si>
    <t>L38259300</t>
  </si>
  <si>
    <t>EXTEND 1P SKIBAG</t>
  </si>
  <si>
    <t>L38260000</t>
  </si>
  <si>
    <t>130 - 155cm</t>
  </si>
  <si>
    <t>560g</t>
  </si>
  <si>
    <t>160x12x20cm</t>
  </si>
  <si>
    <t>L38261800</t>
  </si>
  <si>
    <t>EXTEND GO-TO-SNOW GEAR BAG</t>
  </si>
  <si>
    <t>50 L</t>
  </si>
  <si>
    <t>1555g</t>
  </si>
  <si>
    <t>41x36x30cm</t>
  </si>
  <si>
    <t>L38276100</t>
  </si>
  <si>
    <t>EXTEND MAX GEARBAG</t>
  </si>
  <si>
    <t>40 L</t>
  </si>
  <si>
    <t>395g</t>
  </si>
  <si>
    <t>L38280500</t>
  </si>
  <si>
    <t>EXTEND GEARBAG</t>
  </si>
  <si>
    <t>33 L</t>
  </si>
  <si>
    <t>355g</t>
  </si>
  <si>
    <t>39x23x38cm</t>
  </si>
  <si>
    <t>L38283600</t>
  </si>
  <si>
    <t>ORIGINAL 1P SKISLEEVE</t>
  </si>
  <si>
    <t>330g</t>
  </si>
  <si>
    <t>190x32cm</t>
  </si>
  <si>
    <t>ORIGINAL GEAR BACKPACK</t>
  </si>
  <si>
    <t>1500g</t>
  </si>
  <si>
    <t>40x37x38,5cm</t>
  </si>
  <si>
    <t>L36290300</t>
  </si>
  <si>
    <t>ORIGINAL BOOTBAG</t>
  </si>
  <si>
    <t>32 L</t>
  </si>
  <si>
    <t>200g</t>
  </si>
  <si>
    <t>MONTAGE</t>
  </si>
  <si>
    <t>L1184730001</t>
  </si>
  <si>
    <t>X20/19/16/12 Montagelehre</t>
  </si>
  <si>
    <t>S (260-295mm), M (295-325mm), L (325-360mm)</t>
  </si>
  <si>
    <t>DISTANČNÍ PODLOŽKY</t>
  </si>
  <si>
    <t>AZD000112</t>
  </si>
  <si>
    <t>Distance Plate Front 1mm X12 - X20</t>
  </si>
  <si>
    <t>AZD000126</t>
  </si>
  <si>
    <t>Distance Plate Front 2mm X12 - X20</t>
  </si>
  <si>
    <t>AZD000128</t>
  </si>
  <si>
    <t>Distance Plate Front 3mm X12 - X20</t>
  </si>
  <si>
    <t>AZD000130</t>
  </si>
  <si>
    <t>Distance Plate Rear 1mm X20</t>
  </si>
  <si>
    <t>AZD000132</t>
  </si>
  <si>
    <t>Distance Plate Rear 2mm X20</t>
  </si>
  <si>
    <t>AZD000134</t>
  </si>
  <si>
    <t>Distance Plate Rear 3mm X20</t>
  </si>
  <si>
    <t>AZD000136</t>
  </si>
  <si>
    <t>Distance Plate Rear 1mm X12 - X19</t>
  </si>
  <si>
    <t>AZD000138</t>
  </si>
  <si>
    <t>Distance Plate Rear 2mm X12 - X19</t>
  </si>
  <si>
    <t>AZD000140</t>
  </si>
  <si>
    <t>Distance Plate Rear 3mm X12 - X19</t>
  </si>
  <si>
    <t>LIFTERPLATTEN</t>
  </si>
  <si>
    <t>L33003300</t>
  </si>
  <si>
    <t>LIFTERS LAB 3 &amp; 5mm Blue</t>
  </si>
  <si>
    <t>je 1x inkludiert</t>
  </si>
  <si>
    <t>L39958000</t>
  </si>
  <si>
    <t>L39958100</t>
  </si>
  <si>
    <t>≥30,0</t>
  </si>
  <si>
    <t>L39141700</t>
  </si>
  <si>
    <t>X-RACE LAB 175 + Race Plate</t>
  </si>
  <si>
    <t>L39140700</t>
  </si>
  <si>
    <t>X-RACE LAB 182 + Race Plate</t>
  </si>
  <si>
    <t>L39958200</t>
  </si>
  <si>
    <t>L39958300</t>
  </si>
  <si>
    <t>I X-RACE Jr GS + Race Plate Jr</t>
  </si>
  <si>
    <t>14/14/15/17/17</t>
  </si>
  <si>
    <t>L39145300</t>
  </si>
  <si>
    <t>L39145400</t>
  </si>
  <si>
    <t>X-RACE Jr SL + Race Plate Jr</t>
  </si>
  <si>
    <t>10/11/11</t>
  </si>
  <si>
    <t>X-RACE JR SW</t>
  </si>
  <si>
    <t>L39959300</t>
  </si>
  <si>
    <r>
      <t>X-RACE Jr SW +</t>
    </r>
    <r>
      <rPr>
        <b/>
        <sz val="12"/>
        <rFont val="Arial"/>
        <family val="2"/>
        <charset val="238"/>
      </rPr>
      <t xml:space="preserve"> L7</t>
    </r>
  </si>
  <si>
    <t>11/13/14/16</t>
  </si>
  <si>
    <t>X-RACE JR</t>
  </si>
  <si>
    <t>L39959500</t>
  </si>
  <si>
    <t>11/12/14</t>
  </si>
  <si>
    <r>
      <t xml:space="preserve">X-RACE Jr M + </t>
    </r>
    <r>
      <rPr>
        <b/>
        <sz val="12"/>
        <rFont val="Arial"/>
        <family val="2"/>
        <charset val="238"/>
      </rPr>
      <t>L7</t>
    </r>
  </si>
  <si>
    <t>L39959600</t>
  </si>
  <si>
    <t>7/8/9</t>
  </si>
  <si>
    <r>
      <t xml:space="preserve">X-RACE Jr S + </t>
    </r>
    <r>
      <rPr>
        <b/>
        <sz val="12"/>
        <rFont val="Arial"/>
        <family val="2"/>
        <charset val="238"/>
      </rPr>
      <t>C5</t>
    </r>
  </si>
  <si>
    <t>L39959700</t>
  </si>
  <si>
    <r>
      <t xml:space="preserve">X-RACE Jr XS + </t>
    </r>
    <r>
      <rPr>
        <b/>
        <sz val="12"/>
        <rFont val="Arial"/>
        <family val="2"/>
        <charset val="238"/>
      </rPr>
      <t>C5</t>
    </r>
  </si>
  <si>
    <t>70 80 90</t>
  </si>
  <si>
    <t>6/7/7</t>
  </si>
  <si>
    <t>L39948300</t>
  </si>
  <si>
    <t>X LAB+ 90</t>
  </si>
  <si>
    <t>L39945300</t>
  </si>
  <si>
    <t>L39945400</t>
  </si>
  <si>
    <t>96 - 102</t>
  </si>
  <si>
    <t xml:space="preserve">X PRO 130 </t>
  </si>
  <si>
    <t>L39152000</t>
  </si>
  <si>
    <t>24.5 - 33.5</t>
  </si>
  <si>
    <t>100 -106</t>
  </si>
  <si>
    <t>L39935800</t>
  </si>
  <si>
    <t>S/LAB MTN</t>
  </si>
  <si>
    <t>L78869600</t>
  </si>
  <si>
    <t>HELMET CHINGUARD</t>
  </si>
  <si>
    <t>UNI</t>
  </si>
  <si>
    <t>L40228700</t>
  </si>
  <si>
    <t>FOUR SEVEN RACING</t>
  </si>
  <si>
    <t>Skla</t>
  </si>
  <si>
    <t>L39136400</t>
  </si>
  <si>
    <t>JUKE RACING</t>
  </si>
  <si>
    <t>≥50,0</t>
  </si>
  <si>
    <t>≥45,0</t>
  </si>
  <si>
    <t>≥40,0</t>
  </si>
  <si>
    <t>≥35</t>
  </si>
  <si>
    <t>L38289500</t>
  </si>
  <si>
    <t>TECHNICAL RECAP</t>
  </si>
  <si>
    <t>LENGTH</t>
  </si>
  <si>
    <t>SIDE-CUTS</t>
  </si>
  <si>
    <t>RADIUS</t>
  </si>
  <si>
    <t>MIDSOLE</t>
  </si>
  <si>
    <t>THICKNESS</t>
  </si>
  <si>
    <t>Binding option / System</t>
  </si>
  <si>
    <t>Construction &amp; Core</t>
  </si>
  <si>
    <t>Woodcore</t>
  </si>
  <si>
    <t>Rocker</t>
  </si>
  <si>
    <t>Reinfor-cement</t>
  </si>
  <si>
    <t>Edges</t>
  </si>
  <si>
    <t>Spe-cific featu-res</t>
  </si>
  <si>
    <t>Base</t>
  </si>
  <si>
    <t>Topsheet</t>
  </si>
  <si>
    <t>Adult Norm</t>
  </si>
  <si>
    <t>ski 20170</t>
  </si>
  <si>
    <t>Ski Design</t>
  </si>
  <si>
    <t>(cm)</t>
  </si>
  <si>
    <t>Tip (mm)</t>
  </si>
  <si>
    <t>Waist (mm)</t>
  </si>
  <si>
    <t>Tail (mm)</t>
  </si>
  <si>
    <t>(m)</t>
  </si>
  <si>
    <t>(mm)</t>
  </si>
  <si>
    <t>MTN Binding</t>
  </si>
  <si>
    <t>X bindings</t>
  </si>
  <si>
    <t>Warden MNC 13 Demo</t>
  </si>
  <si>
    <t>Z-Speed / X Bindings</t>
  </si>
  <si>
    <t>Race Plate P63 + Dampener</t>
  </si>
  <si>
    <t>Race Plate P69</t>
  </si>
  <si>
    <t>Active Contact Sidewalls</t>
  </si>
  <si>
    <t>Full Sandwich Sidewalls 360°</t>
  </si>
  <si>
    <t>Full Sandwich Sidewalls</t>
  </si>
  <si>
    <t>Monocoque Titanium</t>
  </si>
  <si>
    <t>Full Wood S core</t>
  </si>
  <si>
    <t>Pulsepad : Rubber strip above edge</t>
  </si>
  <si>
    <t>Slalom Tip Protector</t>
  </si>
  <si>
    <t>Powerline Race</t>
  </si>
  <si>
    <t>Wood (100% Ash)</t>
  </si>
  <si>
    <t>Wood (Ash / Beech / Poplar)</t>
  </si>
  <si>
    <t>Wood (50% Beech / 50% Poplar)</t>
  </si>
  <si>
    <t>Wood (100% poplar)</t>
  </si>
  <si>
    <t>Full Camber</t>
  </si>
  <si>
    <t>3D Race Frame</t>
  </si>
  <si>
    <t>Carbon</t>
  </si>
  <si>
    <t>Double Ti Laminate</t>
  </si>
  <si>
    <t>Single Ti Laminate</t>
  </si>
  <si>
    <t>Edge Bevel</t>
  </si>
  <si>
    <t>Edge Recess</t>
  </si>
  <si>
    <t>Factory Tune</t>
  </si>
  <si>
    <t>PULSE PAD</t>
  </si>
  <si>
    <t>Factory waxing</t>
  </si>
  <si>
    <t>Okulen 7150C black</t>
  </si>
  <si>
    <t>Side Base Race</t>
  </si>
  <si>
    <t>Race Base (IS NCB R2829)</t>
  </si>
  <si>
    <t>Designed small Race split base</t>
  </si>
  <si>
    <t>Designed standard Race split base</t>
  </si>
  <si>
    <t>Glossy</t>
  </si>
  <si>
    <t>Spheric</t>
  </si>
  <si>
    <t>Corund</t>
  </si>
  <si>
    <t>TPU Glossy</t>
  </si>
  <si>
    <t>TPU Mat</t>
  </si>
  <si>
    <t>TPU Structured</t>
  </si>
  <si>
    <t>FIS norms (WC, EC, FIS Children)</t>
  </si>
  <si>
    <t>GS FIS rule (M/W:&gt;30) or SG for young racers)</t>
  </si>
  <si>
    <t>SG FIS rule (W:40 / M:45)</t>
  </si>
  <si>
    <t>DH FIS rule (W:&gt;45 / M:&gt;50)</t>
  </si>
  <si>
    <t>Out of rule (MASTER &amp; SX)</t>
  </si>
  <si>
    <t>ON PISTE SKIING Race</t>
  </si>
  <si>
    <t>I X-RACE LAB 157+Race Plat</t>
  </si>
  <si>
    <t>27.0</t>
  </si>
  <si>
    <t>■</t>
  </si>
  <si>
    <t>I X-RACE LAB 165+Race Plat</t>
  </si>
  <si>
    <t>30.0</t>
  </si>
  <si>
    <t>I X-RACE LAB 175+Race Plat</t>
  </si>
  <si>
    <t>I X-RACE LAB 182+Race Plat</t>
  </si>
  <si>
    <t>LAB X-Race GS 30 193 BL/BK</t>
  </si>
  <si>
    <t>65.0</t>
  </si>
  <si>
    <t>&gt;=30</t>
  </si>
  <si>
    <t>LAB X-Race GS 30 188 BL/BK</t>
  </si>
  <si>
    <t>LAB X-RACE GS 30 183 BL/BK</t>
  </si>
  <si>
    <t>28.7</t>
  </si>
  <si>
    <t>LAB X-RACE GS 27 190 BL/BK</t>
  </si>
  <si>
    <t>29.9</t>
  </si>
  <si>
    <t>LAB X-RACE GS 26 186 BL/BK</t>
  </si>
  <si>
    <t>LAB X-RACE GS 24 183 BL/BK</t>
  </si>
  <si>
    <t>LAB X-Race GS 24 180 BL/BK</t>
  </si>
  <si>
    <t>LAB X-Race GS 20 173 BL/BK</t>
  </si>
  <si>
    <t>LAB X-RACE GSjr 18 166</t>
  </si>
  <si>
    <t>26.8</t>
  </si>
  <si>
    <t>LAB X-RACE GSjr 17 159</t>
  </si>
  <si>
    <t>25.4</t>
  </si>
  <si>
    <t>LAB X-RACE SL 12.5 165 BL</t>
  </si>
  <si>
    <t>12.5</t>
  </si>
  <si>
    <t>LAB X-RACE SLjr 12 152</t>
  </si>
  <si>
    <t>25.6</t>
  </si>
  <si>
    <t>Lab X-RACE SGm 45 PwlX 212</t>
  </si>
  <si>
    <t>&gt;=45</t>
  </si>
  <si>
    <t>31.0</t>
  </si>
  <si>
    <t>Lab X-RACE SGw 40 PwlX 210</t>
  </si>
  <si>
    <t>&gt;=40</t>
  </si>
  <si>
    <t>29.1</t>
  </si>
  <si>
    <t>LAB X-RACE SG 35 PwlX 200</t>
  </si>
  <si>
    <t>&gt;=35</t>
  </si>
  <si>
    <t>30.8</t>
  </si>
  <si>
    <t>LAB X-RACE DHm 50 PwlX 218</t>
  </si>
  <si>
    <t>&gt;=50</t>
  </si>
  <si>
    <t>31.3</t>
  </si>
  <si>
    <t>LAB X-RACE DHw 50 PwlX 213</t>
  </si>
  <si>
    <t>30.5</t>
  </si>
  <si>
    <t>Sizes</t>
  </si>
  <si>
    <t>DIN</t>
  </si>
  <si>
    <t>HEIGHT</t>
  </si>
  <si>
    <t>SKIER WEIGHT</t>
  </si>
  <si>
    <t>ADJUSTMENT RANGE</t>
  </si>
  <si>
    <t>WEIGHT</t>
  </si>
  <si>
    <t>Toe piece adjustment</t>
  </si>
  <si>
    <t>Pedal</t>
  </si>
  <si>
    <t>Norms</t>
  </si>
  <si>
    <t>Specific feature</t>
  </si>
  <si>
    <t>Trans-mission</t>
  </si>
  <si>
    <t>bin LAB 20150</t>
  </si>
  <si>
    <t>Brakes</t>
  </si>
  <si>
    <t>kg</t>
  </si>
  <si>
    <t>lbs</t>
  </si>
  <si>
    <t>US Size</t>
  </si>
  <si>
    <t>1/2 pair in g</t>
  </si>
  <si>
    <t>Micro Simultaneous wings adjustement</t>
  </si>
  <si>
    <t>Automatic Wing adjustement</t>
  </si>
  <si>
    <t>Extra long wings</t>
  </si>
  <si>
    <t>Automatic toe height adjustment</t>
  </si>
  <si>
    <t>Manual height toe adjustment</t>
  </si>
  <si>
    <t>SCP pedal - Slider</t>
  </si>
  <si>
    <t>Elastic pedal</t>
  </si>
  <si>
    <t>XL Stomp pedal (65)</t>
  </si>
  <si>
    <t>Alpine</t>
  </si>
  <si>
    <t>WTR (Walk To Ride)</t>
  </si>
  <si>
    <t>MNC (Multi Norm Certified)</t>
  </si>
  <si>
    <t>Adult norms</t>
  </si>
  <si>
    <t>Senior/junior Norms</t>
  </si>
  <si>
    <t>FIS Norms</t>
  </si>
  <si>
    <t>Force Transfer cage</t>
  </si>
  <si>
    <t>Edge Grip alignment</t>
  </si>
  <si>
    <t>Variable positioning</t>
  </si>
  <si>
    <t>High Lateral Transmission</t>
  </si>
  <si>
    <t>FRONTSIDE</t>
  </si>
  <si>
    <t>Race</t>
  </si>
  <si>
    <t>X20 Lab+ White/Black</t>
  </si>
  <si>
    <t>X70</t>
  </si>
  <si>
    <t>12-20 </t>
  </si>
  <si>
    <t>17.4</t>
  </si>
  <si>
    <t>&gt;95</t>
  </si>
  <si>
    <t>&gt;209</t>
  </si>
  <si>
    <t>X19 Mod White/Black</t>
  </si>
  <si>
    <t>11-19 </t>
  </si>
  <si>
    <t>X16 Lab White/Black</t>
  </si>
  <si>
    <t>9-16 </t>
  </si>
  <si>
    <t>X12 Lab White/Black</t>
  </si>
  <si>
    <t>4-12 </t>
  </si>
  <si>
    <t>42-120</t>
  </si>
  <si>
    <t>92-264</t>
  </si>
  <si>
    <t xml:space="preserve"> 1. - 3.   místo v kategorii</t>
  </si>
  <si>
    <t xml:space="preserve"> 4. - 8.   místo v kategorii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</si>
</sst>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_-* #,##0.00_-;\-* #,##0.00_-;_-* &quot;-&quot;??_-;_-@_-"/>
    <numFmt numFmtId="166" formatCode="0.0"/>
  </numFmts>
  <fonts count="5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Verdana"/>
      <family val="2"/>
    </font>
    <font>
      <sz val="8"/>
      <color indexed="8"/>
      <name val="Verdana"/>
      <family val="2"/>
    </font>
    <font>
      <sz val="10"/>
      <name val="Arial"/>
      <family val="2"/>
      <charset val="238"/>
    </font>
    <font>
      <sz val="10"/>
      <name val="Verdana"/>
      <family val="2"/>
    </font>
    <font>
      <b/>
      <sz val="2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2"/>
      <name val="Arial"/>
      <family val="2"/>
      <charset val="238"/>
    </font>
    <font>
      <sz val="7"/>
      <name val="Arial"/>
      <family val="2"/>
      <charset val="238"/>
    </font>
    <font>
      <sz val="12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sz val="12"/>
      <name val="Verdana"/>
      <family val="2"/>
    </font>
    <font>
      <i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u/>
      <sz val="12"/>
      <name val="Arial"/>
      <family val="2"/>
    </font>
    <font>
      <sz val="12"/>
      <color rgb="FF92D050"/>
      <name val="Arial"/>
      <family val="2"/>
    </font>
    <font>
      <sz val="12"/>
      <color indexed="10"/>
      <name val="Arial"/>
      <family val="2"/>
    </font>
    <font>
      <i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4"/>
      <name val="Verdana"/>
      <family val="2"/>
    </font>
    <font>
      <sz val="12"/>
      <color theme="1"/>
      <name val="Calibri"/>
      <family val="2"/>
      <charset val="238"/>
      <scheme val="minor"/>
    </font>
    <font>
      <sz val="12"/>
      <color rgb="FF92D050"/>
      <name val="Arial"/>
      <family val="2"/>
      <charset val="238"/>
    </font>
    <font>
      <sz val="12"/>
      <color indexed="1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20"/>
      <name val="Arial"/>
      <family val="2"/>
      <charset val="238"/>
    </font>
    <font>
      <sz val="24"/>
      <name val="Arial"/>
      <family val="2"/>
    </font>
    <font>
      <i/>
      <sz val="14"/>
      <color indexed="8"/>
      <name val="Verdana"/>
      <family val="2"/>
    </font>
    <font>
      <b/>
      <sz val="10"/>
      <name val="Arial"/>
      <family val="2"/>
    </font>
    <font>
      <b/>
      <sz val="16"/>
      <color theme="0"/>
      <name val="Verdana"/>
      <family val="2"/>
    </font>
    <font>
      <b/>
      <sz val="20"/>
      <name val="Interstate-Regular"/>
    </font>
    <font>
      <sz val="11"/>
      <name val="Arial"/>
      <family val="2"/>
    </font>
    <font>
      <sz val="12"/>
      <color rgb="FFFF0000"/>
      <name val="Verdana"/>
      <family val="2"/>
    </font>
    <font>
      <sz val="10"/>
      <color theme="1"/>
      <name val="Calibri"/>
      <family val="2"/>
      <scheme val="minor"/>
    </font>
    <font>
      <sz val="8"/>
      <color theme="1"/>
      <name val="Arial Black"/>
      <family val="2"/>
      <charset val="1"/>
    </font>
    <font>
      <b/>
      <sz val="10"/>
      <color theme="1"/>
      <name val="Calibri"/>
      <family val="2"/>
      <scheme val="minor"/>
    </font>
    <font>
      <sz val="8"/>
      <name val="Arial Black"/>
      <family val="2"/>
      <charset val="1"/>
    </font>
    <font>
      <sz val="8"/>
      <color theme="1"/>
      <name val="Calibri"/>
      <family val="2"/>
      <scheme val="minor"/>
    </font>
    <font>
      <sz val="8"/>
      <color theme="1"/>
      <name val="Arial Unicode MS"/>
      <family val="2"/>
    </font>
    <font>
      <sz val="7"/>
      <color theme="1"/>
      <name val="Arial Black"/>
      <family val="2"/>
      <charset val="1"/>
    </font>
    <font>
      <sz val="8"/>
      <color theme="1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5">
    <xf numFmtId="0" fontId="0" fillId="0" borderId="0" xfId="0"/>
    <xf numFmtId="0" fontId="2" fillId="0" borderId="0" xfId="0" applyNumberFormat="1" applyFont="1" applyFill="1" applyBorder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Protection="1"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Protection="1">
      <protection locked="0"/>
    </xf>
    <xf numFmtId="3" fontId="0" fillId="0" borderId="0" xfId="0" applyNumberFormat="1" applyFill="1" applyProtection="1">
      <protection locked="0"/>
    </xf>
    <xf numFmtId="0" fontId="4" fillId="0" borderId="0" xfId="0" applyFont="1" applyProtection="1">
      <protection locked="0"/>
    </xf>
    <xf numFmtId="0" fontId="5" fillId="0" borderId="0" xfId="0" applyNumberFormat="1" applyFont="1" applyFill="1" applyBorder="1" applyProtection="1">
      <protection locked="0"/>
    </xf>
    <xf numFmtId="0" fontId="7" fillId="0" borderId="0" xfId="0" applyFont="1" applyBorder="1" applyAlignme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9" fontId="8" fillId="0" borderId="3" xfId="0" applyNumberFormat="1" applyFont="1" applyBorder="1" applyAlignment="1" applyProtection="1">
      <alignment horizontal="center" vertical="center"/>
      <protection locked="0"/>
    </xf>
    <xf numFmtId="0" fontId="8" fillId="0" borderId="3" xfId="0" applyFont="1" applyBorder="1" applyProtection="1">
      <protection locked="0"/>
    </xf>
    <xf numFmtId="0" fontId="8" fillId="0" borderId="4" xfId="0" applyFont="1" applyBorder="1" applyAlignment="1" applyProtection="1">
      <alignment vertical="center"/>
      <protection locked="0"/>
    </xf>
    <xf numFmtId="9" fontId="8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Protection="1">
      <protection locked="0"/>
    </xf>
    <xf numFmtId="0" fontId="8" fillId="0" borderId="5" xfId="0" applyFont="1" applyBorder="1" applyAlignment="1" applyProtection="1">
      <alignment vertical="center"/>
      <protection locked="0"/>
    </xf>
    <xf numFmtId="9" fontId="8" fillId="0" borderId="1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Protection="1">
      <protection locked="0"/>
    </xf>
    <xf numFmtId="9" fontId="8" fillId="2" borderId="0" xfId="0" applyNumberFormat="1" applyFont="1" applyFill="1" applyBorder="1" applyAlignment="1" applyProtection="1">
      <alignment horizontal="center" vertical="center"/>
      <protection locked="0"/>
    </xf>
    <xf numFmtId="9" fontId="8" fillId="0" borderId="0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protection locked="0"/>
    </xf>
    <xf numFmtId="9" fontId="8" fillId="0" borderId="6" xfId="0" applyNumberFormat="1" applyFont="1" applyBorder="1" applyAlignment="1" applyProtection="1">
      <alignment horizontal="left"/>
      <protection locked="0"/>
    </xf>
    <xf numFmtId="164" fontId="8" fillId="0" borderId="8" xfId="0" applyNumberFormat="1" applyFont="1" applyBorder="1" applyAlignment="1" applyProtection="1">
      <alignment horizontal="center"/>
    </xf>
    <xf numFmtId="0" fontId="10" fillId="0" borderId="0" xfId="0" applyFont="1" applyAlignment="1" applyProtection="1">
      <alignment horizontal="center"/>
      <protection locked="0"/>
    </xf>
    <xf numFmtId="3" fontId="10" fillId="0" borderId="0" xfId="0" applyNumberFormat="1" applyFont="1" applyAlignment="1" applyProtection="1">
      <alignment horizontal="center"/>
      <protection locked="0"/>
    </xf>
    <xf numFmtId="2" fontId="10" fillId="0" borderId="0" xfId="0" applyNumberFormat="1" applyFont="1" applyAlignment="1" applyProtection="1">
      <alignment horizontal="center"/>
      <protection locked="0"/>
    </xf>
    <xf numFmtId="1" fontId="10" fillId="0" borderId="0" xfId="0" applyNumberFormat="1" applyFont="1" applyAlignment="1" applyProtection="1">
      <alignment horizontal="center"/>
      <protection locked="0"/>
    </xf>
    <xf numFmtId="3" fontId="10" fillId="0" borderId="0" xfId="0" applyNumberFormat="1" applyFont="1" applyFill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3" fontId="11" fillId="0" borderId="0" xfId="0" applyNumberFormat="1" applyFont="1" applyAlignment="1" applyProtection="1">
      <alignment horizontal="center"/>
      <protection locked="0"/>
    </xf>
    <xf numFmtId="2" fontId="11" fillId="0" borderId="0" xfId="0" applyNumberFormat="1" applyFont="1" applyAlignment="1" applyProtection="1">
      <alignment horizontal="center"/>
      <protection locked="0"/>
    </xf>
    <xf numFmtId="1" fontId="11" fillId="0" borderId="0" xfId="0" applyNumberFormat="1" applyFont="1" applyAlignment="1" applyProtection="1">
      <alignment horizontal="center"/>
      <protection locked="0"/>
    </xf>
    <xf numFmtId="3" fontId="11" fillId="0" borderId="0" xfId="0" applyNumberFormat="1" applyFont="1" applyFill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3" fontId="14" fillId="0" borderId="0" xfId="0" applyNumberFormat="1" applyFont="1" applyFill="1" applyBorder="1" applyAlignment="1" applyProtection="1">
      <alignment horizontal="center"/>
      <protection locked="0"/>
    </xf>
    <xf numFmtId="10" fontId="15" fillId="2" borderId="9" xfId="0" applyNumberFormat="1" applyFont="1" applyFill="1" applyBorder="1" applyAlignment="1" applyProtection="1">
      <alignment horizontal="center"/>
    </xf>
    <xf numFmtId="10" fontId="15" fillId="2" borderId="1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Alignment="1" applyProtection="1">
      <alignment horizontal="center"/>
    </xf>
    <xf numFmtId="3" fontId="14" fillId="0" borderId="0" xfId="0" applyNumberFormat="1" applyFont="1" applyFill="1" applyBorder="1" applyAlignment="1" applyProtection="1">
      <alignment horizontal="center"/>
    </xf>
    <xf numFmtId="2" fontId="16" fillId="0" borderId="0" xfId="0" applyNumberFormat="1" applyFont="1" applyFill="1" applyBorder="1" applyAlignment="1" applyProtection="1">
      <alignment horizontal="center"/>
    </xf>
    <xf numFmtId="0" fontId="17" fillId="0" borderId="0" xfId="0" applyFont="1" applyBorder="1" applyAlignment="1" applyProtection="1">
      <protection locked="0"/>
    </xf>
    <xf numFmtId="0" fontId="17" fillId="0" borderId="11" xfId="0" applyNumberFormat="1" applyFont="1" applyFill="1" applyBorder="1" applyAlignment="1" applyProtection="1">
      <alignment vertical="center"/>
      <protection locked="0"/>
    </xf>
    <xf numFmtId="0" fontId="17" fillId="0" borderId="12" xfId="0" applyNumberFormat="1" applyFont="1" applyFill="1" applyBorder="1" applyAlignment="1" applyProtection="1">
      <alignment vertical="center"/>
      <protection locked="0"/>
    </xf>
    <xf numFmtId="3" fontId="19" fillId="3" borderId="13" xfId="1" applyNumberFormat="1" applyFont="1" applyFill="1" applyBorder="1" applyAlignment="1" applyProtection="1">
      <alignment horizontal="center" vertical="center"/>
    </xf>
    <xf numFmtId="3" fontId="19" fillId="0" borderId="13" xfId="1" applyNumberFormat="1" applyFont="1" applyFill="1" applyBorder="1" applyAlignment="1" applyProtection="1">
      <alignment horizontal="center" vertical="center"/>
    </xf>
    <xf numFmtId="165" fontId="19" fillId="3" borderId="13" xfId="1" applyNumberFormat="1" applyFont="1" applyFill="1" applyBorder="1" applyAlignment="1" applyProtection="1">
      <alignment horizontal="center" vertical="center"/>
    </xf>
    <xf numFmtId="0" fontId="20" fillId="0" borderId="3" xfId="0" applyNumberFormat="1" applyFont="1" applyFill="1" applyBorder="1" applyProtection="1"/>
    <xf numFmtId="1" fontId="19" fillId="2" borderId="14" xfId="0" applyNumberFormat="1" applyFont="1" applyFill="1" applyBorder="1" applyAlignment="1" applyProtection="1">
      <alignment horizontal="center" vertical="center"/>
    </xf>
    <xf numFmtId="3" fontId="19" fillId="4" borderId="15" xfId="0" applyNumberFormat="1" applyFont="1" applyFill="1" applyBorder="1" applyAlignment="1" applyProtection="1">
      <alignment horizontal="center" vertical="center"/>
    </xf>
    <xf numFmtId="0" fontId="21" fillId="0" borderId="16" xfId="0" applyNumberFormat="1" applyFont="1" applyFill="1" applyBorder="1" applyAlignment="1" applyProtection="1">
      <alignment horizontal="center" vertical="center"/>
      <protection locked="0"/>
    </xf>
    <xf numFmtId="0" fontId="21" fillId="0" borderId="17" xfId="0" applyNumberFormat="1" applyFont="1" applyFill="1" applyBorder="1" applyAlignment="1" applyProtection="1">
      <alignment vertical="center"/>
      <protection locked="0"/>
    </xf>
    <xf numFmtId="0" fontId="21" fillId="0" borderId="17" xfId="0" applyNumberFormat="1" applyFont="1" applyFill="1" applyBorder="1" applyAlignment="1" applyProtection="1">
      <alignment horizontal="center" vertical="center"/>
      <protection locked="0"/>
    </xf>
    <xf numFmtId="0" fontId="19" fillId="0" borderId="17" xfId="0" applyNumberFormat="1" applyFont="1" applyFill="1" applyBorder="1" applyAlignment="1" applyProtection="1">
      <alignment horizontal="center" vertical="center"/>
      <protection locked="0"/>
    </xf>
    <xf numFmtId="3" fontId="19" fillId="3" borderId="18" xfId="1" applyNumberFormat="1" applyFont="1" applyFill="1" applyBorder="1" applyAlignment="1" applyProtection="1">
      <alignment horizontal="center" vertical="center"/>
    </xf>
    <xf numFmtId="3" fontId="19" fillId="0" borderId="18" xfId="1" applyNumberFormat="1" applyFont="1" applyFill="1" applyBorder="1" applyAlignment="1" applyProtection="1">
      <alignment horizontal="center" vertical="center"/>
    </xf>
    <xf numFmtId="165" fontId="19" fillId="3" borderId="18" xfId="1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Protection="1"/>
    <xf numFmtId="1" fontId="19" fillId="2" borderId="19" xfId="0" applyNumberFormat="1" applyFont="1" applyFill="1" applyBorder="1" applyAlignment="1" applyProtection="1">
      <alignment horizontal="center" vertical="center"/>
    </xf>
    <xf numFmtId="3" fontId="19" fillId="4" borderId="20" xfId="0" applyNumberFormat="1" applyFont="1" applyFill="1" applyBorder="1" applyAlignment="1" applyProtection="1">
      <alignment horizontal="center" vertical="center" wrapText="1"/>
    </xf>
    <xf numFmtId="3" fontId="19" fillId="3" borderId="21" xfId="1" applyNumberFormat="1" applyFont="1" applyFill="1" applyBorder="1" applyAlignment="1" applyProtection="1">
      <alignment horizontal="center" vertical="center"/>
    </xf>
    <xf numFmtId="3" fontId="19" fillId="0" borderId="21" xfId="1" applyNumberFormat="1" applyFont="1" applyFill="1" applyBorder="1" applyAlignment="1" applyProtection="1">
      <alignment horizontal="center" vertical="center"/>
    </xf>
    <xf numFmtId="165" fontId="19" fillId="3" borderId="21" xfId="1" applyNumberFormat="1" applyFont="1" applyFill="1" applyBorder="1" applyAlignment="1" applyProtection="1">
      <alignment horizontal="center" vertical="center"/>
    </xf>
    <xf numFmtId="1" fontId="19" fillId="2" borderId="22" xfId="0" applyNumberFormat="1" applyFont="1" applyFill="1" applyBorder="1" applyAlignment="1" applyProtection="1">
      <alignment horizontal="center" vertical="center"/>
    </xf>
    <xf numFmtId="3" fontId="19" fillId="4" borderId="20" xfId="0" applyNumberFormat="1" applyFont="1" applyFill="1" applyBorder="1" applyAlignment="1" applyProtection="1">
      <alignment horizontal="center" vertical="center"/>
    </xf>
    <xf numFmtId="0" fontId="22" fillId="5" borderId="16" xfId="0" applyFont="1" applyFill="1" applyBorder="1" applyAlignment="1" applyProtection="1">
      <alignment horizontal="center" vertical="center"/>
      <protection locked="0"/>
    </xf>
    <xf numFmtId="0" fontId="23" fillId="5" borderId="17" xfId="0" applyNumberFormat="1" applyFont="1" applyFill="1" applyBorder="1" applyAlignment="1" applyProtection="1">
      <alignment vertical="center"/>
      <protection locked="0"/>
    </xf>
    <xf numFmtId="0" fontId="24" fillId="5" borderId="17" xfId="0" applyNumberFormat="1" applyFont="1" applyFill="1" applyBorder="1" applyAlignment="1" applyProtection="1">
      <alignment horizontal="center" vertical="center"/>
      <protection locked="0"/>
    </xf>
    <xf numFmtId="3" fontId="24" fillId="5" borderId="17" xfId="1" applyNumberFormat="1" applyFont="1" applyFill="1" applyBorder="1" applyAlignment="1" applyProtection="1">
      <alignment horizontal="center" vertical="center"/>
    </xf>
    <xf numFmtId="165" fontId="24" fillId="5" borderId="17" xfId="1" applyNumberFormat="1" applyFont="1" applyFill="1" applyBorder="1" applyAlignment="1" applyProtection="1">
      <alignment horizontal="center" vertical="center"/>
    </xf>
    <xf numFmtId="1" fontId="24" fillId="5" borderId="23" xfId="0" applyNumberFormat="1" applyFont="1" applyFill="1" applyBorder="1" applyAlignment="1" applyProtection="1">
      <alignment horizontal="center" vertical="center"/>
    </xf>
    <xf numFmtId="3" fontId="24" fillId="5" borderId="24" xfId="0" applyNumberFormat="1" applyFont="1" applyFill="1" applyBorder="1" applyAlignment="1" applyProtection="1">
      <alignment horizontal="center" vertical="center"/>
    </xf>
    <xf numFmtId="0" fontId="17" fillId="6" borderId="16" xfId="0" applyFont="1" applyFill="1" applyBorder="1" applyAlignment="1" applyProtection="1">
      <alignment horizontal="center" vertical="center"/>
      <protection locked="0"/>
    </xf>
    <xf numFmtId="0" fontId="17" fillId="6" borderId="17" xfId="0" applyFont="1" applyFill="1" applyBorder="1" applyAlignment="1" applyProtection="1">
      <alignment horizontal="left" vertical="center"/>
      <protection locked="0"/>
    </xf>
    <xf numFmtId="0" fontId="22" fillId="6" borderId="17" xfId="0" applyFont="1" applyFill="1" applyBorder="1" applyAlignment="1" applyProtection="1">
      <alignment horizontal="center" vertical="center"/>
      <protection locked="0"/>
    </xf>
    <xf numFmtId="166" fontId="17" fillId="6" borderId="17" xfId="0" applyNumberFormat="1" applyFont="1" applyFill="1" applyBorder="1" applyAlignment="1" applyProtection="1">
      <alignment horizontal="center" vertical="center"/>
      <protection locked="0"/>
    </xf>
    <xf numFmtId="3" fontId="17" fillId="6" borderId="17" xfId="1" applyNumberFormat="1" applyFont="1" applyFill="1" applyBorder="1" applyAlignment="1" applyProtection="1">
      <alignment horizontal="center" vertical="center"/>
    </xf>
    <xf numFmtId="3" fontId="17" fillId="6" borderId="17" xfId="2" applyNumberFormat="1" applyFont="1" applyFill="1" applyBorder="1" applyAlignment="1" applyProtection="1">
      <alignment horizontal="center" vertical="center"/>
    </xf>
    <xf numFmtId="1" fontId="17" fillId="2" borderId="23" xfId="0" applyNumberFormat="1" applyFont="1" applyFill="1" applyBorder="1" applyAlignment="1" applyProtection="1">
      <alignment horizontal="center" vertical="center"/>
      <protection locked="0"/>
    </xf>
    <xf numFmtId="3" fontId="17" fillId="4" borderId="24" xfId="0" applyNumberFormat="1" applyFont="1" applyFill="1" applyBorder="1" applyAlignment="1" applyProtection="1">
      <alignment horizontal="center" vertical="center"/>
    </xf>
    <xf numFmtId="1" fontId="17" fillId="0" borderId="23" xfId="0" applyNumberFormat="1" applyFont="1" applyFill="1" applyBorder="1" applyAlignment="1" applyProtection="1">
      <alignment horizontal="center" vertical="center"/>
      <protection locked="0"/>
    </xf>
    <xf numFmtId="1" fontId="17" fillId="0" borderId="24" xfId="0" applyNumberFormat="1" applyFont="1" applyFill="1" applyBorder="1" applyAlignment="1" applyProtection="1">
      <alignment horizontal="center" vertical="center"/>
    </xf>
    <xf numFmtId="0" fontId="17" fillId="8" borderId="16" xfId="0" applyFont="1" applyFill="1" applyBorder="1" applyAlignment="1" applyProtection="1">
      <alignment horizontal="center" vertical="center"/>
      <protection locked="0"/>
    </xf>
    <xf numFmtId="0" fontId="17" fillId="8" borderId="17" xfId="0" applyFont="1" applyFill="1" applyBorder="1" applyAlignment="1" applyProtection="1">
      <alignment horizontal="left" vertical="center"/>
      <protection locked="0"/>
    </xf>
    <xf numFmtId="0" fontId="22" fillId="8" borderId="17" xfId="0" applyFont="1" applyFill="1" applyBorder="1" applyAlignment="1" applyProtection="1">
      <alignment horizontal="center" vertical="center"/>
      <protection locked="0"/>
    </xf>
    <xf numFmtId="166" fontId="17" fillId="8" borderId="17" xfId="0" applyNumberFormat="1" applyFont="1" applyFill="1" applyBorder="1" applyAlignment="1" applyProtection="1">
      <alignment horizontal="center" vertical="center"/>
      <protection locked="0"/>
    </xf>
    <xf numFmtId="3" fontId="17" fillId="8" borderId="17" xfId="1" applyNumberFormat="1" applyFont="1" applyFill="1" applyBorder="1" applyAlignment="1" applyProtection="1">
      <alignment horizontal="center" vertical="center"/>
    </xf>
    <xf numFmtId="0" fontId="22" fillId="9" borderId="16" xfId="0" applyFont="1" applyFill="1" applyBorder="1" applyAlignment="1" applyProtection="1">
      <alignment horizontal="center" vertical="center"/>
      <protection locked="0"/>
    </xf>
    <xf numFmtId="0" fontId="23" fillId="9" borderId="17" xfId="0" applyNumberFormat="1" applyFont="1" applyFill="1" applyBorder="1" applyAlignment="1" applyProtection="1">
      <alignment vertical="center"/>
      <protection locked="0"/>
    </xf>
    <xf numFmtId="0" fontId="22" fillId="9" borderId="17" xfId="0" applyFont="1" applyFill="1" applyBorder="1" applyAlignment="1" applyProtection="1">
      <alignment horizontal="center" vertical="center"/>
      <protection locked="0"/>
    </xf>
    <xf numFmtId="0" fontId="24" fillId="9" borderId="17" xfId="0" applyNumberFormat="1" applyFont="1" applyFill="1" applyBorder="1" applyAlignment="1" applyProtection="1">
      <alignment horizontal="center" vertical="center"/>
      <protection locked="0"/>
    </xf>
    <xf numFmtId="3" fontId="24" fillId="9" borderId="17" xfId="1" applyNumberFormat="1" applyFont="1" applyFill="1" applyBorder="1" applyAlignment="1" applyProtection="1">
      <alignment horizontal="center" vertical="center"/>
    </xf>
    <xf numFmtId="1" fontId="24" fillId="9" borderId="23" xfId="0" applyNumberFormat="1" applyFont="1" applyFill="1" applyBorder="1" applyAlignment="1" applyProtection="1">
      <alignment horizontal="center" vertical="center"/>
      <protection locked="0"/>
    </xf>
    <xf numFmtId="1" fontId="24" fillId="9" borderId="24" xfId="0" applyNumberFormat="1" applyFont="1" applyFill="1" applyBorder="1" applyAlignment="1" applyProtection="1">
      <alignment horizontal="center" vertical="center"/>
    </xf>
    <xf numFmtId="0" fontId="17" fillId="3" borderId="16" xfId="0" applyFont="1" applyFill="1" applyBorder="1" applyAlignment="1" applyProtection="1">
      <alignment horizontal="center" vertical="center"/>
      <protection locked="0"/>
    </xf>
    <xf numFmtId="0" fontId="17" fillId="3" borderId="17" xfId="0" applyFont="1" applyFill="1" applyBorder="1" applyAlignment="1" applyProtection="1">
      <alignment horizontal="left" vertical="center"/>
      <protection locked="0"/>
    </xf>
    <xf numFmtId="0" fontId="17" fillId="3" borderId="17" xfId="0" applyFont="1" applyFill="1" applyBorder="1" applyAlignment="1" applyProtection="1">
      <alignment horizontal="center" vertical="center"/>
      <protection locked="0"/>
    </xf>
    <xf numFmtId="166" fontId="17" fillId="3" borderId="17" xfId="0" applyNumberFormat="1" applyFont="1" applyFill="1" applyBorder="1" applyAlignment="1" applyProtection="1">
      <alignment horizontal="center" vertical="center"/>
      <protection locked="0"/>
    </xf>
    <xf numFmtId="3" fontId="17" fillId="3" borderId="17" xfId="1" applyNumberFormat="1" applyFont="1" applyFill="1" applyBorder="1" applyAlignment="1" applyProtection="1">
      <alignment horizontal="center" vertical="center"/>
    </xf>
    <xf numFmtId="1" fontId="17" fillId="3" borderId="23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protection locked="0"/>
    </xf>
    <xf numFmtId="0" fontId="17" fillId="3" borderId="25" xfId="0" applyFont="1" applyFill="1" applyBorder="1" applyAlignment="1" applyProtection="1">
      <alignment horizontal="center" vertical="center"/>
      <protection locked="0"/>
    </xf>
    <xf numFmtId="0" fontId="17" fillId="3" borderId="26" xfId="0" applyFont="1" applyFill="1" applyBorder="1" applyAlignment="1" applyProtection="1">
      <alignment horizontal="left" vertical="center"/>
      <protection locked="0"/>
    </xf>
    <xf numFmtId="0" fontId="17" fillId="3" borderId="26" xfId="0" applyFont="1" applyFill="1" applyBorder="1" applyAlignment="1" applyProtection="1">
      <alignment horizontal="center" vertical="center"/>
      <protection locked="0"/>
    </xf>
    <xf numFmtId="166" fontId="17" fillId="3" borderId="26" xfId="0" applyNumberFormat="1" applyFont="1" applyFill="1" applyBorder="1" applyAlignment="1" applyProtection="1">
      <alignment horizontal="center" vertical="center"/>
      <protection locked="0"/>
    </xf>
    <xf numFmtId="3" fontId="17" fillId="3" borderId="26" xfId="1" applyNumberFormat="1" applyFont="1" applyFill="1" applyBorder="1" applyAlignment="1" applyProtection="1">
      <alignment horizontal="center" vertical="center"/>
    </xf>
    <xf numFmtId="1" fontId="17" fillId="3" borderId="27" xfId="0" applyNumberFormat="1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horizontal="center" vertical="center"/>
      <protection locked="0"/>
    </xf>
    <xf numFmtId="0" fontId="17" fillId="0" borderId="7" xfId="0" applyFont="1" applyFill="1" applyBorder="1" applyAlignment="1" applyProtection="1">
      <alignment vertical="center"/>
      <protection locked="0"/>
    </xf>
    <xf numFmtId="3" fontId="17" fillId="0" borderId="7" xfId="0" applyNumberFormat="1" applyFont="1" applyFill="1" applyBorder="1" applyAlignment="1" applyProtection="1">
      <alignment horizontal="center" vertical="center"/>
    </xf>
    <xf numFmtId="1" fontId="17" fillId="0" borderId="7" xfId="0" applyNumberFormat="1" applyFont="1" applyFill="1" applyBorder="1" applyAlignment="1" applyProtection="1">
      <alignment vertical="center"/>
      <protection locked="0"/>
    </xf>
    <xf numFmtId="1" fontId="17" fillId="0" borderId="8" xfId="0" applyNumberFormat="1" applyFont="1" applyFill="1" applyBorder="1" applyAlignment="1" applyProtection="1">
      <alignment vertical="center"/>
    </xf>
    <xf numFmtId="0" fontId="22" fillId="5" borderId="28" xfId="0" applyFont="1" applyFill="1" applyBorder="1" applyAlignment="1" applyProtection="1">
      <alignment horizontal="center" vertical="center"/>
      <protection locked="0"/>
    </xf>
    <xf numFmtId="0" fontId="23" fillId="5" borderId="21" xfId="0" applyNumberFormat="1" applyFont="1" applyFill="1" applyBorder="1" applyAlignment="1" applyProtection="1">
      <alignment vertical="center"/>
      <protection locked="0"/>
    </xf>
    <xf numFmtId="0" fontId="24" fillId="5" borderId="21" xfId="0" applyNumberFormat="1" applyFont="1" applyFill="1" applyBorder="1" applyAlignment="1" applyProtection="1">
      <alignment horizontal="center" vertical="center"/>
      <protection locked="0"/>
    </xf>
    <xf numFmtId="3" fontId="24" fillId="5" borderId="21" xfId="1" applyNumberFormat="1" applyFont="1" applyFill="1" applyBorder="1" applyAlignment="1" applyProtection="1">
      <alignment horizontal="center" vertical="center"/>
    </xf>
    <xf numFmtId="1" fontId="24" fillId="5" borderId="22" xfId="0" applyNumberFormat="1" applyFont="1" applyFill="1" applyBorder="1" applyAlignment="1" applyProtection="1">
      <alignment horizontal="center" vertical="center"/>
      <protection locked="0"/>
    </xf>
    <xf numFmtId="1" fontId="24" fillId="5" borderId="29" xfId="0" applyNumberFormat="1" applyFont="1" applyFill="1" applyBorder="1" applyAlignment="1" applyProtection="1">
      <alignment horizontal="center" vertical="center"/>
    </xf>
    <xf numFmtId="1" fontId="17" fillId="6" borderId="23" xfId="0" applyNumberFormat="1" applyFont="1" applyFill="1" applyBorder="1" applyAlignment="1" applyProtection="1">
      <alignment horizontal="center" vertical="center"/>
      <protection locked="0"/>
    </xf>
    <xf numFmtId="1" fontId="17" fillId="4" borderId="24" xfId="0" applyNumberFormat="1" applyFont="1" applyFill="1" applyBorder="1" applyAlignment="1" applyProtection="1">
      <alignment horizontal="center" vertical="center"/>
    </xf>
    <xf numFmtId="1" fontId="17" fillId="4" borderId="30" xfId="0" applyNumberFormat="1" applyFont="1" applyFill="1" applyBorder="1" applyAlignment="1" applyProtection="1">
      <alignment horizontal="center" vertical="center"/>
    </xf>
    <xf numFmtId="0" fontId="25" fillId="0" borderId="6" xfId="0" applyNumberFormat="1" applyFont="1" applyFill="1" applyBorder="1" applyAlignment="1" applyProtection="1">
      <alignment horizontal="center" vertical="center"/>
      <protection locked="0"/>
    </xf>
    <xf numFmtId="0" fontId="25" fillId="0" borderId="7" xfId="0" applyNumberFormat="1" applyFont="1" applyFill="1" applyBorder="1" applyAlignment="1" applyProtection="1">
      <alignment vertical="center"/>
      <protection locked="0"/>
    </xf>
    <xf numFmtId="3" fontId="25" fillId="0" borderId="7" xfId="0" applyNumberFormat="1" applyFont="1" applyFill="1" applyBorder="1" applyAlignment="1" applyProtection="1">
      <alignment horizontal="center" vertical="center"/>
    </xf>
    <xf numFmtId="1" fontId="25" fillId="0" borderId="7" xfId="0" applyNumberFormat="1" applyFont="1" applyFill="1" applyBorder="1" applyAlignment="1" applyProtection="1">
      <alignment vertical="center"/>
      <protection locked="0"/>
    </xf>
    <xf numFmtId="1" fontId="25" fillId="0" borderId="8" xfId="0" applyNumberFormat="1" applyFont="1" applyFill="1" applyBorder="1" applyAlignment="1" applyProtection="1">
      <alignment vertical="center"/>
    </xf>
    <xf numFmtId="0" fontId="17" fillId="8" borderId="23" xfId="0" applyFont="1" applyFill="1" applyBorder="1" applyAlignment="1" applyProtection="1">
      <alignment horizontal="left" vertical="center"/>
      <protection locked="0"/>
    </xf>
    <xf numFmtId="0" fontId="17" fillId="6" borderId="23" xfId="0" applyFont="1" applyFill="1" applyBorder="1" applyAlignment="1" applyProtection="1">
      <alignment horizontal="left" vertical="center"/>
      <protection locked="0"/>
    </xf>
    <xf numFmtId="0" fontId="23" fillId="9" borderId="23" xfId="0" applyNumberFormat="1" applyFont="1" applyFill="1" applyBorder="1" applyAlignment="1" applyProtection="1">
      <alignment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17" fillId="0" borderId="7" xfId="0" applyFont="1" applyBorder="1" applyAlignment="1" applyProtection="1">
      <alignment vertical="center"/>
      <protection locked="0"/>
    </xf>
    <xf numFmtId="49" fontId="17" fillId="0" borderId="7" xfId="0" applyNumberFormat="1" applyFont="1" applyBorder="1" applyAlignment="1" applyProtection="1">
      <alignment horizontal="center" vertical="center"/>
      <protection locked="0"/>
    </xf>
    <xf numFmtId="3" fontId="17" fillId="0" borderId="7" xfId="1" applyNumberFormat="1" applyFont="1" applyBorder="1" applyAlignment="1" applyProtection="1">
      <alignment horizontal="center" vertical="center"/>
    </xf>
    <xf numFmtId="1" fontId="26" fillId="0" borderId="7" xfId="1" applyNumberFormat="1" applyFont="1" applyBorder="1" applyAlignment="1" applyProtection="1">
      <alignment vertical="center"/>
      <protection locked="0"/>
    </xf>
    <xf numFmtId="1" fontId="26" fillId="0" borderId="8" xfId="1" applyNumberFormat="1" applyFont="1" applyBorder="1" applyAlignment="1" applyProtection="1">
      <alignment vertical="center"/>
    </xf>
    <xf numFmtId="0" fontId="17" fillId="0" borderId="16" xfId="0" applyFont="1" applyFill="1" applyBorder="1" applyAlignment="1" applyProtection="1">
      <alignment horizontal="center" vertical="center"/>
      <protection locked="0"/>
    </xf>
    <xf numFmtId="0" fontId="17" fillId="0" borderId="17" xfId="0" applyFont="1" applyFill="1" applyBorder="1" applyAlignment="1" applyProtection="1">
      <alignment horizontal="left" vertical="center"/>
      <protection locked="0"/>
    </xf>
    <xf numFmtId="0" fontId="17" fillId="0" borderId="17" xfId="0" applyFont="1" applyFill="1" applyBorder="1" applyAlignment="1" applyProtection="1">
      <alignment horizontal="center" vertical="center"/>
      <protection locked="0"/>
    </xf>
    <xf numFmtId="3" fontId="17" fillId="0" borderId="17" xfId="1" applyNumberFormat="1" applyFont="1" applyFill="1" applyBorder="1" applyAlignment="1" applyProtection="1">
      <alignment horizontal="center" vertical="center"/>
    </xf>
    <xf numFmtId="1" fontId="17" fillId="0" borderId="23" xfId="1" applyNumberFormat="1" applyFont="1" applyFill="1" applyBorder="1" applyAlignment="1" applyProtection="1">
      <alignment vertical="center"/>
      <protection locked="0"/>
    </xf>
    <xf numFmtId="1" fontId="17" fillId="0" borderId="24" xfId="1" applyNumberFormat="1" applyFont="1" applyFill="1" applyBorder="1" applyAlignment="1" applyProtection="1">
      <alignment vertical="center"/>
    </xf>
    <xf numFmtId="0" fontId="17" fillId="3" borderId="0" xfId="0" applyFont="1" applyFill="1" applyBorder="1" applyAlignment="1" applyProtection="1">
      <protection locked="0"/>
    </xf>
    <xf numFmtId="0" fontId="17" fillId="8" borderId="28" xfId="0" applyFont="1" applyFill="1" applyBorder="1" applyAlignment="1" applyProtection="1">
      <alignment horizontal="center" vertical="center"/>
      <protection locked="0"/>
    </xf>
    <xf numFmtId="0" fontId="17" fillId="8" borderId="22" xfId="0" applyFont="1" applyFill="1" applyBorder="1" applyAlignment="1" applyProtection="1">
      <alignment horizontal="left" vertical="center"/>
      <protection locked="0"/>
    </xf>
    <xf numFmtId="166" fontId="17" fillId="8" borderId="21" xfId="0" applyNumberFormat="1" applyFont="1" applyFill="1" applyBorder="1" applyAlignment="1" applyProtection="1">
      <alignment horizontal="center" vertical="center"/>
      <protection locked="0"/>
    </xf>
    <xf numFmtId="3" fontId="17" fillId="8" borderId="21" xfId="1" applyNumberFormat="1" applyFont="1" applyFill="1" applyBorder="1" applyAlignment="1" applyProtection="1">
      <alignment horizontal="center" vertical="center"/>
    </xf>
    <xf numFmtId="1" fontId="17" fillId="2" borderId="22" xfId="0" applyNumberFormat="1" applyFont="1" applyFill="1" applyBorder="1" applyAlignment="1" applyProtection="1">
      <alignment horizontal="center" vertical="center"/>
      <protection locked="0"/>
    </xf>
    <xf numFmtId="0" fontId="17" fillId="6" borderId="28" xfId="0" applyFont="1" applyFill="1" applyBorder="1" applyAlignment="1" applyProtection="1">
      <alignment horizontal="center" vertical="center"/>
      <protection locked="0"/>
    </xf>
    <xf numFmtId="0" fontId="17" fillId="6" borderId="21" xfId="0" applyFont="1" applyFill="1" applyBorder="1" applyAlignment="1" applyProtection="1">
      <alignment horizontal="left" vertical="center"/>
      <protection locked="0"/>
    </xf>
    <xf numFmtId="0" fontId="17" fillId="6" borderId="22" xfId="0" applyFont="1" applyFill="1" applyBorder="1" applyAlignment="1" applyProtection="1">
      <alignment horizontal="left" vertical="center"/>
      <protection locked="0"/>
    </xf>
    <xf numFmtId="166" fontId="17" fillId="6" borderId="21" xfId="0" applyNumberFormat="1" applyFont="1" applyFill="1" applyBorder="1" applyAlignment="1" applyProtection="1">
      <alignment horizontal="center" vertical="center"/>
      <protection locked="0"/>
    </xf>
    <xf numFmtId="3" fontId="17" fillId="6" borderId="21" xfId="1" applyNumberFormat="1" applyFont="1" applyFill="1" applyBorder="1" applyAlignment="1" applyProtection="1">
      <alignment horizontal="center" vertical="center"/>
    </xf>
    <xf numFmtId="0" fontId="22" fillId="9" borderId="31" xfId="0" applyFont="1" applyFill="1" applyBorder="1" applyAlignment="1" applyProtection="1">
      <alignment horizontal="center" vertical="center"/>
      <protection locked="0"/>
    </xf>
    <xf numFmtId="0" fontId="23" fillId="9" borderId="18" xfId="0" applyNumberFormat="1" applyFont="1" applyFill="1" applyBorder="1" applyAlignment="1" applyProtection="1">
      <alignment vertical="center"/>
      <protection locked="0"/>
    </xf>
    <xf numFmtId="0" fontId="23" fillId="9" borderId="19" xfId="0" applyNumberFormat="1" applyFont="1" applyFill="1" applyBorder="1" applyAlignment="1" applyProtection="1">
      <alignment vertical="center"/>
      <protection locked="0"/>
    </xf>
    <xf numFmtId="0" fontId="22" fillId="9" borderId="26" xfId="0" applyFont="1" applyFill="1" applyBorder="1" applyAlignment="1" applyProtection="1">
      <alignment horizontal="center" vertical="center"/>
      <protection locked="0"/>
    </xf>
    <xf numFmtId="0" fontId="24" fillId="9" borderId="18" xfId="0" applyNumberFormat="1" applyFont="1" applyFill="1" applyBorder="1" applyAlignment="1" applyProtection="1">
      <alignment horizontal="center" vertical="center"/>
      <protection locked="0"/>
    </xf>
    <xf numFmtId="3" fontId="24" fillId="9" borderId="18" xfId="1" applyNumberFormat="1" applyFont="1" applyFill="1" applyBorder="1" applyAlignment="1" applyProtection="1">
      <alignment horizontal="center" vertical="center"/>
    </xf>
    <xf numFmtId="3" fontId="24" fillId="9" borderId="32" xfId="1" applyNumberFormat="1" applyFont="1" applyFill="1" applyBorder="1" applyAlignment="1" applyProtection="1">
      <alignment horizontal="center" vertical="center"/>
    </xf>
    <xf numFmtId="1" fontId="24" fillId="9" borderId="19" xfId="0" applyNumberFormat="1" applyFont="1" applyFill="1" applyBorder="1" applyAlignment="1" applyProtection="1">
      <alignment horizontal="center" vertical="center"/>
      <protection locked="0"/>
    </xf>
    <xf numFmtId="3" fontId="17" fillId="9" borderId="24" xfId="0" applyNumberFormat="1" applyFont="1" applyFill="1" applyBorder="1" applyAlignment="1" applyProtection="1">
      <alignment horizontal="center" vertical="center"/>
    </xf>
    <xf numFmtId="0" fontId="17" fillId="3" borderId="11" xfId="0" applyFont="1" applyFill="1" applyBorder="1" applyAlignment="1" applyProtection="1">
      <alignment horizontal="center" vertical="center"/>
      <protection locked="0"/>
    </xf>
    <xf numFmtId="0" fontId="17" fillId="3" borderId="12" xfId="0" applyFont="1" applyFill="1" applyBorder="1" applyAlignment="1" applyProtection="1">
      <alignment horizontal="left" vertical="center"/>
      <protection locked="0"/>
    </xf>
    <xf numFmtId="0" fontId="17" fillId="3" borderId="12" xfId="0" applyFont="1" applyFill="1" applyBorder="1" applyAlignment="1" applyProtection="1">
      <alignment horizontal="center" vertical="center"/>
      <protection locked="0"/>
    </xf>
    <xf numFmtId="166" fontId="17" fillId="3" borderId="12" xfId="0" applyNumberFormat="1" applyFont="1" applyFill="1" applyBorder="1" applyAlignment="1" applyProtection="1">
      <alignment horizontal="center" vertical="center"/>
      <protection locked="0"/>
    </xf>
    <xf numFmtId="3" fontId="17" fillId="3" borderId="12" xfId="1" applyNumberFormat="1" applyFont="1" applyFill="1" applyBorder="1" applyAlignment="1" applyProtection="1">
      <alignment horizontal="center" vertical="center"/>
    </xf>
    <xf numFmtId="3" fontId="17" fillId="6" borderId="21" xfId="2" applyNumberFormat="1" applyFont="1" applyFill="1" applyBorder="1" applyAlignment="1" applyProtection="1">
      <alignment horizontal="center" vertical="center"/>
    </xf>
    <xf numFmtId="1" fontId="17" fillId="3" borderId="33" xfId="0" applyNumberFormat="1" applyFont="1" applyFill="1" applyBorder="1" applyAlignment="1" applyProtection="1">
      <alignment horizontal="center" vertical="center"/>
      <protection locked="0"/>
    </xf>
    <xf numFmtId="3" fontId="17" fillId="4" borderId="34" xfId="0" applyNumberFormat="1" applyFont="1" applyFill="1" applyBorder="1" applyAlignment="1" applyProtection="1">
      <alignment horizontal="center" vertical="center"/>
    </xf>
    <xf numFmtId="0" fontId="17" fillId="3" borderId="35" xfId="0" applyFont="1" applyFill="1" applyBorder="1" applyAlignment="1" applyProtection="1">
      <alignment horizontal="center" vertical="center"/>
      <protection locked="0"/>
    </xf>
    <xf numFmtId="0" fontId="17" fillId="3" borderId="32" xfId="0" applyFont="1" applyFill="1" applyBorder="1" applyAlignment="1" applyProtection="1">
      <alignment horizontal="left" vertical="center"/>
      <protection locked="0"/>
    </xf>
    <xf numFmtId="0" fontId="17" fillId="3" borderId="32" xfId="0" applyFont="1" applyFill="1" applyBorder="1" applyAlignment="1" applyProtection="1">
      <alignment horizontal="center" vertical="center"/>
      <protection locked="0"/>
    </xf>
    <xf numFmtId="166" fontId="17" fillId="3" borderId="32" xfId="0" applyNumberFormat="1" applyFont="1" applyFill="1" applyBorder="1" applyAlignment="1" applyProtection="1">
      <alignment horizontal="center" vertical="center"/>
      <protection locked="0"/>
    </xf>
    <xf numFmtId="3" fontId="17" fillId="3" borderId="32" xfId="1" applyNumberFormat="1" applyFont="1" applyFill="1" applyBorder="1" applyAlignment="1" applyProtection="1">
      <alignment horizontal="center" vertical="center"/>
    </xf>
    <xf numFmtId="3" fontId="17" fillId="6" borderId="32" xfId="1" applyNumberFormat="1" applyFont="1" applyFill="1" applyBorder="1" applyAlignment="1" applyProtection="1">
      <alignment horizontal="center" vertical="center"/>
    </xf>
    <xf numFmtId="3" fontId="17" fillId="6" borderId="32" xfId="2" applyNumberFormat="1" applyFont="1" applyFill="1" applyBorder="1" applyAlignment="1" applyProtection="1">
      <alignment horizontal="center" vertical="center"/>
    </xf>
    <xf numFmtId="1" fontId="17" fillId="3" borderId="36" xfId="0" applyNumberFormat="1" applyFont="1" applyFill="1" applyBorder="1" applyAlignment="1" applyProtection="1">
      <alignment horizontal="center" vertical="center"/>
      <protection locked="0"/>
    </xf>
    <xf numFmtId="3" fontId="17" fillId="4" borderId="37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3" fontId="17" fillId="0" borderId="0" xfId="0" applyNumberFormat="1" applyFont="1" applyFill="1" applyBorder="1" applyAlignment="1" applyProtection="1">
      <alignment vertical="center"/>
    </xf>
    <xf numFmtId="3" fontId="27" fillId="0" borderId="0" xfId="1" applyNumberFormat="1" applyFont="1" applyFill="1" applyBorder="1" applyAlignment="1" applyProtection="1">
      <alignment horizontal="center"/>
    </xf>
    <xf numFmtId="3" fontId="15" fillId="4" borderId="8" xfId="0" applyNumberFormat="1" applyFont="1" applyFill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3" fontId="17" fillId="0" borderId="0" xfId="0" applyNumberFormat="1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43" fontId="11" fillId="0" borderId="0" xfId="1" applyFont="1" applyFill="1" applyBorder="1" applyProtection="1"/>
    <xf numFmtId="0" fontId="17" fillId="0" borderId="11" xfId="0" applyNumberFormat="1" applyFont="1" applyFill="1" applyBorder="1" applyAlignment="1" applyProtection="1">
      <alignment horizontal="center" vertical="center"/>
      <protection locked="0"/>
    </xf>
    <xf numFmtId="165" fontId="19" fillId="0" borderId="12" xfId="1" applyNumberFormat="1" applyFont="1" applyFill="1" applyBorder="1" applyAlignment="1" applyProtection="1">
      <alignment horizontal="center" vertical="center"/>
    </xf>
    <xf numFmtId="165" fontId="28" fillId="2" borderId="12" xfId="1" applyNumberFormat="1" applyFont="1" applyFill="1" applyBorder="1" applyAlignment="1" applyProtection="1">
      <alignment horizontal="center" vertical="center" wrapText="1"/>
    </xf>
    <xf numFmtId="1" fontId="19" fillId="2" borderId="33" xfId="0" applyNumberFormat="1" applyFont="1" applyFill="1" applyBorder="1" applyAlignment="1" applyProtection="1">
      <alignment horizontal="center" vertical="center"/>
    </xf>
    <xf numFmtId="3" fontId="27" fillId="4" borderId="34" xfId="0" applyNumberFormat="1" applyFont="1" applyFill="1" applyBorder="1" applyAlignment="1" applyProtection="1">
      <alignment horizontal="center" vertical="center" wrapText="1"/>
    </xf>
    <xf numFmtId="3" fontId="19" fillId="0" borderId="17" xfId="1" applyNumberFormat="1" applyFont="1" applyFill="1" applyBorder="1" applyAlignment="1" applyProtection="1">
      <alignment horizontal="center" vertical="center"/>
    </xf>
    <xf numFmtId="3" fontId="17" fillId="0" borderId="17" xfId="2" applyNumberFormat="1" applyFont="1" applyFill="1" applyBorder="1" applyAlignment="1" applyProtection="1">
      <alignment horizontal="center" vertical="center"/>
    </xf>
    <xf numFmtId="165" fontId="19" fillId="0" borderId="17" xfId="1" applyNumberFormat="1" applyFont="1" applyFill="1" applyBorder="1" applyAlignment="1" applyProtection="1">
      <alignment horizontal="center" vertical="center"/>
    </xf>
    <xf numFmtId="1" fontId="19" fillId="0" borderId="23" xfId="0" applyNumberFormat="1" applyFont="1" applyFill="1" applyBorder="1" applyAlignment="1" applyProtection="1">
      <alignment horizontal="center" vertical="center"/>
    </xf>
    <xf numFmtId="3" fontId="17" fillId="0" borderId="24" xfId="0" applyNumberFormat="1" applyFont="1" applyFill="1" applyBorder="1" applyAlignment="1" applyProtection="1">
      <alignment horizontal="center" vertical="center"/>
    </xf>
    <xf numFmtId="0" fontId="17" fillId="0" borderId="16" xfId="0" applyFont="1" applyBorder="1" applyAlignment="1" applyProtection="1">
      <alignment horizontal="center" vertical="center"/>
      <protection locked="0"/>
    </xf>
    <xf numFmtId="0" fontId="17" fillId="0" borderId="17" xfId="0" applyFont="1" applyBorder="1" applyAlignment="1" applyProtection="1">
      <alignment vertical="center"/>
      <protection locked="0"/>
    </xf>
    <xf numFmtId="3" fontId="17" fillId="0" borderId="17" xfId="0" applyNumberFormat="1" applyFont="1" applyBorder="1" applyAlignment="1" applyProtection="1">
      <alignment vertical="center"/>
    </xf>
    <xf numFmtId="0" fontId="17" fillId="0" borderId="17" xfId="0" applyFont="1" applyBorder="1" applyAlignment="1" applyProtection="1">
      <alignment horizontal="center" vertical="center"/>
    </xf>
    <xf numFmtId="1" fontId="17" fillId="0" borderId="23" xfId="0" applyNumberFormat="1" applyFont="1" applyBorder="1" applyAlignment="1" applyProtection="1">
      <alignment vertical="center"/>
    </xf>
    <xf numFmtId="1" fontId="17" fillId="2" borderId="17" xfId="2" applyNumberFormat="1" applyFont="1" applyFill="1" applyBorder="1" applyAlignment="1" applyProtection="1">
      <alignment horizontal="left" vertical="center"/>
      <protection locked="0"/>
    </xf>
    <xf numFmtId="0" fontId="17" fillId="6" borderId="25" xfId="0" applyFont="1" applyFill="1" applyBorder="1" applyAlignment="1" applyProtection="1">
      <alignment horizontal="center" vertical="center"/>
      <protection locked="0"/>
    </xf>
    <xf numFmtId="0" fontId="17" fillId="6" borderId="26" xfId="0" applyFont="1" applyFill="1" applyBorder="1" applyAlignment="1" applyProtection="1">
      <alignment horizontal="left" vertical="center"/>
      <protection locked="0"/>
    </xf>
    <xf numFmtId="0" fontId="22" fillId="6" borderId="26" xfId="0" applyFont="1" applyFill="1" applyBorder="1" applyAlignment="1" applyProtection="1">
      <alignment horizontal="center" vertical="center"/>
      <protection locked="0"/>
    </xf>
    <xf numFmtId="3" fontId="17" fillId="6" borderId="26" xfId="1" applyNumberFormat="1" applyFont="1" applyFill="1" applyBorder="1" applyAlignment="1" applyProtection="1">
      <alignment horizontal="center" vertical="center"/>
    </xf>
    <xf numFmtId="3" fontId="17" fillId="6" borderId="26" xfId="2" applyNumberFormat="1" applyFont="1" applyFill="1" applyBorder="1" applyAlignment="1" applyProtection="1">
      <alignment horizontal="center" vertical="center"/>
    </xf>
    <xf numFmtId="1" fontId="17" fillId="2" borderId="26" xfId="2" applyNumberFormat="1" applyFont="1" applyFill="1" applyBorder="1" applyAlignment="1" applyProtection="1">
      <alignment horizontal="left" vertical="center"/>
      <protection locked="0"/>
    </xf>
    <xf numFmtId="1" fontId="17" fillId="2" borderId="27" xfId="0" applyNumberFormat="1" applyFont="1" applyFill="1" applyBorder="1" applyAlignment="1" applyProtection="1">
      <alignment horizontal="center" vertical="center"/>
      <protection locked="0"/>
    </xf>
    <xf numFmtId="3" fontId="17" fillId="4" borderId="30" xfId="0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protection locked="0"/>
    </xf>
    <xf numFmtId="0" fontId="17" fillId="0" borderId="7" xfId="0" applyFont="1" applyFill="1" applyBorder="1" applyAlignment="1" applyProtection="1">
      <alignment horizontal="left" vertical="center"/>
      <protection locked="0"/>
    </xf>
    <xf numFmtId="0" fontId="17" fillId="0" borderId="7" xfId="0" applyFont="1" applyBorder="1" applyAlignment="1" applyProtection="1">
      <alignment horizontal="center" vertical="center"/>
      <protection locked="0"/>
    </xf>
    <xf numFmtId="166" fontId="17" fillId="0" borderId="7" xfId="0" applyNumberFormat="1" applyFont="1" applyFill="1" applyBorder="1" applyAlignment="1" applyProtection="1">
      <alignment horizontal="center" vertical="center"/>
      <protection locked="0"/>
    </xf>
    <xf numFmtId="3" fontId="17" fillId="6" borderId="38" xfId="1" applyNumberFormat="1" applyFont="1" applyFill="1" applyBorder="1" applyAlignment="1" applyProtection="1">
      <alignment horizontal="center" vertical="center"/>
    </xf>
    <xf numFmtId="3" fontId="17" fillId="6" borderId="38" xfId="2" applyNumberFormat="1" applyFont="1" applyFill="1" applyBorder="1" applyAlignment="1" applyProtection="1">
      <alignment horizontal="center" vertical="center"/>
    </xf>
    <xf numFmtId="1" fontId="17" fillId="0" borderId="7" xfId="1" applyNumberFormat="1" applyFont="1" applyBorder="1" applyAlignment="1" applyProtection="1">
      <alignment horizontal="left" vertical="center"/>
    </xf>
    <xf numFmtId="1" fontId="17" fillId="0" borderId="7" xfId="1" applyNumberFormat="1" applyFont="1" applyBorder="1" applyAlignment="1" applyProtection="1">
      <alignment vertical="center"/>
    </xf>
    <xf numFmtId="3" fontId="17" fillId="0" borderId="39" xfId="0" applyNumberFormat="1" applyFont="1" applyFill="1" applyBorder="1" applyAlignment="1" applyProtection="1">
      <alignment horizontal="center" vertical="center"/>
    </xf>
    <xf numFmtId="1" fontId="24" fillId="5" borderId="21" xfId="1" applyNumberFormat="1" applyFont="1" applyFill="1" applyBorder="1" applyAlignment="1" applyProtection="1">
      <alignment horizontal="left" vertical="center"/>
    </xf>
    <xf numFmtId="1" fontId="24" fillId="5" borderId="22" xfId="0" applyNumberFormat="1" applyFont="1" applyFill="1" applyBorder="1" applyAlignment="1" applyProtection="1">
      <alignment horizontal="center" vertical="center"/>
    </xf>
    <xf numFmtId="3" fontId="24" fillId="5" borderId="29" xfId="0" applyNumberFormat="1" applyFont="1" applyFill="1" applyBorder="1" applyAlignment="1" applyProtection="1">
      <alignment horizontal="center" vertical="center"/>
    </xf>
    <xf numFmtId="0" fontId="17" fillId="6" borderId="35" xfId="0" applyFont="1" applyFill="1" applyBorder="1" applyAlignment="1" applyProtection="1">
      <alignment horizontal="center" vertical="center"/>
      <protection locked="0"/>
    </xf>
    <xf numFmtId="0" fontId="17" fillId="6" borderId="32" xfId="0" applyFont="1" applyFill="1" applyBorder="1" applyAlignment="1" applyProtection="1">
      <alignment horizontal="left" vertical="center"/>
      <protection locked="0"/>
    </xf>
    <xf numFmtId="0" fontId="22" fillId="6" borderId="32" xfId="0" applyFont="1" applyFill="1" applyBorder="1" applyAlignment="1" applyProtection="1">
      <alignment horizontal="center" vertical="center"/>
      <protection locked="0"/>
    </xf>
    <xf numFmtId="1" fontId="17" fillId="2" borderId="32" xfId="2" applyNumberFormat="1" applyFont="1" applyFill="1" applyBorder="1" applyAlignment="1" applyProtection="1">
      <alignment horizontal="left" vertical="center"/>
      <protection locked="0"/>
    </xf>
    <xf numFmtId="1" fontId="17" fillId="2" borderId="36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3" fontId="17" fillId="0" borderId="0" xfId="1" applyNumberFormat="1" applyFont="1" applyFill="1" applyBorder="1" applyProtection="1">
      <protection locked="0"/>
    </xf>
    <xf numFmtId="3" fontId="17" fillId="0" borderId="0" xfId="1" applyNumberFormat="1" applyFont="1" applyFill="1" applyBorder="1" applyAlignment="1" applyProtection="1">
      <alignment horizontal="center"/>
      <protection locked="0"/>
    </xf>
    <xf numFmtId="43" fontId="17" fillId="0" borderId="0" xfId="1" applyFont="1" applyFill="1" applyBorder="1" applyAlignment="1" applyProtection="1">
      <alignment horizontal="center"/>
      <protection locked="0"/>
    </xf>
    <xf numFmtId="1" fontId="17" fillId="0" borderId="0" xfId="1" applyNumberFormat="1" applyFont="1" applyFill="1" applyBorder="1" applyProtection="1"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18" fillId="0" borderId="0" xfId="0" applyFont="1" applyBorder="1" applyAlignment="1" applyProtection="1">
      <protection locked="0"/>
    </xf>
    <xf numFmtId="166" fontId="18" fillId="0" borderId="0" xfId="0" applyNumberFormat="1" applyFont="1" applyFill="1" applyBorder="1" applyAlignment="1" applyProtection="1">
      <alignment horizontal="center"/>
      <protection locked="0"/>
    </xf>
    <xf numFmtId="3" fontId="18" fillId="0" borderId="0" xfId="1" applyNumberFormat="1" applyFont="1" applyBorder="1" applyProtection="1">
      <protection locked="0"/>
    </xf>
    <xf numFmtId="3" fontId="18" fillId="0" borderId="0" xfId="1" applyNumberFormat="1" applyFont="1" applyBorder="1" applyAlignment="1" applyProtection="1">
      <alignment horizontal="center"/>
      <protection locked="0"/>
    </xf>
    <xf numFmtId="43" fontId="18" fillId="0" borderId="0" xfId="1" applyFont="1" applyBorder="1" applyAlignment="1" applyProtection="1">
      <alignment horizontal="center"/>
      <protection locked="0"/>
    </xf>
    <xf numFmtId="1" fontId="18" fillId="0" borderId="0" xfId="1" applyNumberFormat="1" applyFont="1" applyBorder="1" applyProtection="1">
      <protection locked="0"/>
    </xf>
    <xf numFmtId="3" fontId="18" fillId="0" borderId="0" xfId="1" applyNumberFormat="1" applyFont="1" applyFill="1" applyBorder="1" applyProtection="1">
      <protection locked="0"/>
    </xf>
    <xf numFmtId="0" fontId="2" fillId="0" borderId="0" xfId="0" applyNumberFormat="1" applyFont="1" applyFill="1" applyBorder="1" applyProtection="1"/>
    <xf numFmtId="0" fontId="29" fillId="0" borderId="0" xfId="0" applyNumberFormat="1" applyFont="1" applyFill="1" applyBorder="1" applyProtection="1"/>
    <xf numFmtId="3" fontId="29" fillId="0" borderId="0" xfId="0" applyNumberFormat="1" applyFont="1" applyFill="1" applyBorder="1" applyProtection="1"/>
    <xf numFmtId="3" fontId="29" fillId="0" borderId="0" xfId="0" applyNumberFormat="1" applyFont="1" applyFill="1" applyBorder="1" applyAlignment="1" applyProtection="1">
      <alignment horizontal="center"/>
    </xf>
    <xf numFmtId="0" fontId="29" fillId="0" borderId="0" xfId="0" applyNumberFormat="1" applyFont="1" applyFill="1" applyBorder="1" applyAlignment="1" applyProtection="1">
      <alignment horizontal="center"/>
    </xf>
    <xf numFmtId="1" fontId="29" fillId="0" borderId="0" xfId="0" applyNumberFormat="1" applyFont="1" applyFill="1" applyBorder="1" applyProtection="1"/>
    <xf numFmtId="0" fontId="4" fillId="0" borderId="0" xfId="0" applyFont="1" applyBorder="1" applyProtection="1"/>
    <xf numFmtId="0" fontId="5" fillId="0" borderId="0" xfId="0" applyNumberFormat="1" applyFont="1" applyFill="1" applyBorder="1" applyProtection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Protection="1"/>
    <xf numFmtId="0" fontId="2" fillId="0" borderId="0" xfId="0" applyNumberFormat="1" applyFont="1" applyFill="1" applyBorder="1" applyAlignment="1" applyProtection="1">
      <alignment horizontal="center"/>
    </xf>
    <xf numFmtId="3" fontId="0" fillId="0" borderId="0" xfId="0" applyNumberFormat="1" applyBorder="1" applyProtection="1"/>
    <xf numFmtId="3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" fontId="0" fillId="0" borderId="0" xfId="0" applyNumberFormat="1" applyBorder="1" applyProtection="1"/>
    <xf numFmtId="3" fontId="0" fillId="0" borderId="0" xfId="0" applyNumberFormat="1" applyFill="1" applyBorder="1" applyProtection="1"/>
    <xf numFmtId="3" fontId="0" fillId="0" borderId="0" xfId="0" applyNumberFormat="1" applyProtection="1"/>
    <xf numFmtId="3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1" fontId="0" fillId="0" borderId="0" xfId="0" applyNumberFormat="1" applyProtection="1"/>
    <xf numFmtId="3" fontId="0" fillId="0" borderId="0" xfId="0" applyNumberFormat="1" applyFill="1" applyProtection="1"/>
    <xf numFmtId="0" fontId="4" fillId="0" borderId="0" xfId="0" applyFont="1" applyProtection="1"/>
    <xf numFmtId="0" fontId="11" fillId="0" borderId="0" xfId="0" applyNumberFormat="1" applyFont="1" applyFill="1" applyBorder="1" applyProtection="1">
      <protection locked="0"/>
    </xf>
    <xf numFmtId="0" fontId="30" fillId="0" borderId="0" xfId="0" applyFont="1"/>
    <xf numFmtId="0" fontId="15" fillId="7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protection locked="0"/>
    </xf>
    <xf numFmtId="0" fontId="31" fillId="0" borderId="0" xfId="0" applyNumberFormat="1" applyFont="1" applyFill="1" applyBorder="1" applyProtection="1">
      <protection locked="0"/>
    </xf>
    <xf numFmtId="43" fontId="32" fillId="0" borderId="0" xfId="1" applyFont="1" applyFill="1" applyBorder="1" applyProtection="1">
      <protection locked="0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43" fontId="11" fillId="0" borderId="0" xfId="1" applyFont="1" applyFill="1" applyBorder="1" applyProtection="1">
      <protection locked="0"/>
    </xf>
    <xf numFmtId="43" fontId="11" fillId="0" borderId="0" xfId="1" applyFont="1" applyFill="1" applyBorder="1" applyAlignment="1" applyProtection="1">
      <alignment horizontal="center"/>
      <protection locked="0"/>
    </xf>
    <xf numFmtId="43" fontId="11" fillId="0" borderId="0" xfId="1" applyFont="1" applyFill="1" applyBorder="1" applyAlignment="1" applyProtection="1">
      <alignment horizontal="left"/>
      <protection locked="0"/>
    </xf>
    <xf numFmtId="0" fontId="33" fillId="0" borderId="0" xfId="0" applyNumberFormat="1" applyFont="1" applyFill="1" applyBorder="1" applyAlignment="1" applyProtection="1">
      <alignment horizontal="center" vertical="center" textRotation="90"/>
      <protection locked="0"/>
    </xf>
    <xf numFmtId="0" fontId="20" fillId="0" borderId="0" xfId="0" applyNumberFormat="1" applyFont="1" applyFill="1" applyBorder="1" applyProtection="1">
      <protection locked="0"/>
    </xf>
    <xf numFmtId="49" fontId="8" fillId="0" borderId="3" xfId="0" applyNumberFormat="1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34" fillId="0" borderId="3" xfId="0" applyFont="1" applyBorder="1" applyAlignment="1" applyProtection="1">
      <alignment horizontal="center"/>
      <protection locked="0"/>
    </xf>
    <xf numFmtId="3" fontId="34" fillId="0" borderId="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 locked="0"/>
    </xf>
    <xf numFmtId="0" fontId="35" fillId="0" borderId="0" xfId="0" applyFont="1"/>
    <xf numFmtId="49" fontId="8" fillId="0" borderId="0" xfId="0" applyNumberFormat="1" applyFont="1" applyBorder="1" applyAlignment="1" applyProtection="1">
      <alignment horizontal="left" vertical="center"/>
      <protection locked="0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 applyProtection="1">
      <alignment horizontal="center"/>
      <protection locked="0"/>
    </xf>
    <xf numFmtId="3" fontId="34" fillId="0" borderId="0" xfId="0" applyNumberFormat="1" applyFont="1" applyBorder="1" applyAlignment="1" applyProtection="1">
      <alignment horizontal="center"/>
      <protection locked="0"/>
    </xf>
    <xf numFmtId="49" fontId="8" fillId="0" borderId="1" xfId="0" applyNumberFormat="1" applyFont="1" applyBorder="1" applyAlignment="1" applyProtection="1">
      <alignment horizontal="left" vertical="center"/>
      <protection locked="0"/>
    </xf>
    <xf numFmtId="0" fontId="8" fillId="0" borderId="1" xfId="0" applyFont="1" applyBorder="1" applyProtection="1"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34" fillId="0" borderId="1" xfId="0" applyFont="1" applyBorder="1" applyAlignment="1" applyProtection="1">
      <alignment horizontal="center"/>
      <protection locked="0"/>
    </xf>
    <xf numFmtId="3" fontId="34" fillId="0" borderId="1" xfId="0" applyNumberFormat="1" applyFont="1" applyBorder="1" applyAlignment="1" applyProtection="1">
      <alignment horizontal="center"/>
      <protection locked="0"/>
    </xf>
    <xf numFmtId="3" fontId="8" fillId="0" borderId="1" xfId="0" applyNumberFormat="1" applyFont="1" applyBorder="1" applyAlignment="1" applyProtection="1">
      <alignment horizontal="center"/>
      <protection locked="0"/>
    </xf>
    <xf numFmtId="49" fontId="8" fillId="0" borderId="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Protection="1">
      <protection locked="0"/>
    </xf>
    <xf numFmtId="0" fontId="34" fillId="0" borderId="0" xfId="0" applyFont="1" applyAlignment="1" applyProtection="1">
      <alignment vertical="center"/>
      <protection locked="0"/>
    </xf>
    <xf numFmtId="0" fontId="34" fillId="0" borderId="7" xfId="0" applyFont="1" applyBorder="1" applyAlignment="1" applyProtection="1"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0" fontId="36" fillId="0" borderId="0" xfId="0" applyFont="1" applyProtection="1">
      <protection locked="0"/>
    </xf>
    <xf numFmtId="0" fontId="37" fillId="0" borderId="0" xfId="0" applyFont="1" applyBorder="1" applyAlignment="1" applyProtection="1">
      <alignment horizontal="center"/>
      <protection locked="0"/>
    </xf>
    <xf numFmtId="0" fontId="37" fillId="0" borderId="0" xfId="0" applyFont="1" applyProtection="1">
      <protection locked="0"/>
    </xf>
    <xf numFmtId="0" fontId="37" fillId="0" borderId="0" xfId="0" applyFont="1" applyAlignment="1" applyProtection="1">
      <alignment horizontal="center"/>
      <protection locked="0"/>
    </xf>
    <xf numFmtId="3" fontId="37" fillId="0" borderId="0" xfId="0" applyNumberFormat="1" applyFont="1" applyProtection="1">
      <protection locked="0"/>
    </xf>
    <xf numFmtId="3" fontId="37" fillId="0" borderId="0" xfId="0" applyNumberFormat="1" applyFont="1" applyAlignment="1" applyProtection="1">
      <alignment horizontal="center"/>
      <protection locked="0"/>
    </xf>
    <xf numFmtId="2" fontId="37" fillId="0" borderId="0" xfId="0" applyNumberFormat="1" applyFont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3" fontId="13" fillId="0" borderId="0" xfId="0" applyNumberFormat="1" applyFont="1" applyAlignment="1" applyProtection="1">
      <alignment horizontal="center"/>
      <protection locked="0"/>
    </xf>
    <xf numFmtId="2" fontId="13" fillId="0" borderId="0" xfId="0" applyNumberFormat="1" applyFont="1" applyAlignment="1" applyProtection="1">
      <alignment horizontal="center"/>
      <protection locked="0"/>
    </xf>
    <xf numFmtId="0" fontId="13" fillId="0" borderId="0" xfId="0" applyFont="1" applyBorder="1" applyProtection="1"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38" fillId="0" borderId="40" xfId="0" applyNumberFormat="1" applyFont="1" applyFill="1" applyBorder="1" applyAlignment="1" applyProtection="1">
      <protection locked="0"/>
    </xf>
    <xf numFmtId="3" fontId="38" fillId="0" borderId="40" xfId="0" applyNumberFormat="1" applyFont="1" applyFill="1" applyBorder="1" applyAlignment="1" applyProtection="1">
      <protection locked="0"/>
    </xf>
    <xf numFmtId="0" fontId="18" fillId="0" borderId="40" xfId="0" applyFont="1" applyBorder="1" applyAlignment="1" applyProtection="1">
      <protection locked="0"/>
    </xf>
    <xf numFmtId="0" fontId="38" fillId="0" borderId="0" xfId="0" applyNumberFormat="1" applyFont="1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3" fontId="0" fillId="0" borderId="0" xfId="0" applyNumberFormat="1" applyBorder="1" applyAlignment="1" applyProtection="1">
      <protection locked="0"/>
    </xf>
    <xf numFmtId="0" fontId="39" fillId="0" borderId="0" xfId="0" applyFont="1" applyBorder="1" applyAlignment="1" applyProtection="1">
      <protection locked="0"/>
    </xf>
    <xf numFmtId="3" fontId="39" fillId="0" borderId="0" xfId="0" applyNumberFormat="1" applyFont="1" applyBorder="1" applyAlignment="1"/>
    <xf numFmtId="10" fontId="15" fillId="2" borderId="9" xfId="0" applyNumberFormat="1" applyFont="1" applyFill="1" applyBorder="1" applyAlignment="1">
      <alignment horizontal="center"/>
    </xf>
    <xf numFmtId="10" fontId="15" fillId="2" borderId="10" xfId="0" applyNumberFormat="1" applyFont="1" applyFill="1" applyBorder="1" applyAlignment="1">
      <alignment horizontal="center"/>
    </xf>
    <xf numFmtId="0" fontId="39" fillId="0" borderId="0" xfId="0" applyFont="1" applyBorder="1" applyAlignment="1"/>
    <xf numFmtId="0" fontId="21" fillId="0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12" xfId="0" applyNumberFormat="1" applyFont="1" applyFill="1" applyBorder="1" applyAlignment="1" applyProtection="1">
      <alignment horizontal="center" vertical="center"/>
      <protection locked="0"/>
    </xf>
    <xf numFmtId="0" fontId="19" fillId="0" borderId="12" xfId="0" applyNumberFormat="1" applyFont="1" applyFill="1" applyBorder="1" applyAlignment="1" applyProtection="1">
      <alignment horizontal="center" vertical="center"/>
      <protection locked="0"/>
    </xf>
    <xf numFmtId="3" fontId="19" fillId="0" borderId="12" xfId="1" applyNumberFormat="1" applyFont="1" applyFill="1" applyBorder="1" applyAlignment="1">
      <alignment horizontal="center" vertical="center"/>
    </xf>
    <xf numFmtId="3" fontId="19" fillId="0" borderId="12" xfId="1" applyNumberFormat="1" applyFont="1" applyFill="1" applyBorder="1" applyAlignment="1">
      <alignment horizontal="center" vertical="center" wrapText="1"/>
    </xf>
    <xf numFmtId="165" fontId="28" fillId="2" borderId="12" xfId="1" applyNumberFormat="1" applyFont="1" applyFill="1" applyBorder="1" applyAlignment="1">
      <alignment horizontal="center" vertical="center" wrapText="1"/>
    </xf>
    <xf numFmtId="0" fontId="19" fillId="2" borderId="33" xfId="0" applyNumberFormat="1" applyFont="1" applyFill="1" applyBorder="1" applyAlignment="1">
      <alignment horizontal="center" vertical="center"/>
    </xf>
    <xf numFmtId="0" fontId="19" fillId="4" borderId="34" xfId="0" applyNumberFormat="1" applyFont="1" applyFill="1" applyBorder="1" applyAlignment="1">
      <alignment horizontal="center" vertical="center" wrapText="1"/>
    </xf>
    <xf numFmtId="0" fontId="18" fillId="0" borderId="41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49" fontId="18" fillId="0" borderId="0" xfId="0" applyNumberFormat="1" applyFont="1" applyBorder="1" applyAlignment="1" applyProtection="1">
      <alignment vertical="center"/>
      <protection locked="0"/>
    </xf>
    <xf numFmtId="3" fontId="18" fillId="0" borderId="0" xfId="0" applyNumberFormat="1" applyFont="1" applyBorder="1" applyAlignment="1">
      <alignment vertical="center"/>
    </xf>
    <xf numFmtId="3" fontId="18" fillId="0" borderId="0" xfId="1" applyNumberFormat="1" applyFont="1" applyBorder="1" applyAlignment="1">
      <alignment vertical="center"/>
    </xf>
    <xf numFmtId="43" fontId="18" fillId="0" borderId="0" xfId="1" applyFont="1" applyBorder="1" applyAlignment="1">
      <alignment vertical="center"/>
    </xf>
    <xf numFmtId="2" fontId="14" fillId="0" borderId="20" xfId="0" applyNumberFormat="1" applyFont="1" applyFill="1" applyBorder="1" applyAlignment="1">
      <alignment horizontal="center"/>
    </xf>
    <xf numFmtId="0" fontId="24" fillId="5" borderId="17" xfId="0" applyNumberFormat="1" applyFont="1" applyFill="1" applyBorder="1" applyAlignment="1" applyProtection="1">
      <alignment vertical="center"/>
      <protection locked="0"/>
    </xf>
    <xf numFmtId="3" fontId="24" fillId="5" borderId="17" xfId="1" applyNumberFormat="1" applyFont="1" applyFill="1" applyBorder="1" applyAlignment="1">
      <alignment vertical="center"/>
    </xf>
    <xf numFmtId="165" fontId="24" fillId="5" borderId="17" xfId="1" applyNumberFormat="1" applyFont="1" applyFill="1" applyBorder="1" applyAlignment="1">
      <alignment vertical="center"/>
    </xf>
    <xf numFmtId="0" fontId="22" fillId="5" borderId="23" xfId="0" applyFont="1" applyFill="1" applyBorder="1" applyAlignment="1">
      <alignment vertical="center"/>
    </xf>
    <xf numFmtId="0" fontId="22" fillId="5" borderId="24" xfId="0" applyFont="1" applyFill="1" applyBorder="1" applyAlignment="1">
      <alignment vertical="center"/>
    </xf>
    <xf numFmtId="0" fontId="13" fillId="3" borderId="0" xfId="0" applyFont="1" applyFill="1" applyBorder="1" applyAlignment="1" applyProtection="1">
      <protection locked="0"/>
    </xf>
    <xf numFmtId="0" fontId="17" fillId="6" borderId="17" xfId="0" applyFont="1" applyFill="1" applyBorder="1" applyAlignment="1" applyProtection="1">
      <alignment horizontal="center" vertical="center"/>
      <protection locked="0"/>
    </xf>
    <xf numFmtId="0" fontId="17" fillId="6" borderId="17" xfId="0" applyNumberFormat="1" applyFont="1" applyFill="1" applyBorder="1" applyAlignment="1" applyProtection="1">
      <alignment horizontal="center" vertical="center"/>
      <protection locked="0"/>
    </xf>
    <xf numFmtId="0" fontId="17" fillId="6" borderId="17" xfId="1" applyNumberFormat="1" applyFont="1" applyFill="1" applyBorder="1" applyAlignment="1" applyProtection="1">
      <alignment horizontal="center" vertical="center"/>
      <protection locked="0"/>
    </xf>
    <xf numFmtId="3" fontId="17" fillId="6" borderId="17" xfId="1" applyNumberFormat="1" applyFont="1" applyFill="1" applyBorder="1" applyAlignment="1">
      <alignment horizontal="center" vertical="center"/>
    </xf>
    <xf numFmtId="166" fontId="17" fillId="2" borderId="17" xfId="1" applyNumberFormat="1" applyFont="1" applyFill="1" applyBorder="1" applyAlignment="1" applyProtection="1">
      <alignment horizontal="left" vertical="center"/>
      <protection locked="0"/>
    </xf>
    <xf numFmtId="0" fontId="17" fillId="2" borderId="23" xfId="0" applyFont="1" applyFill="1" applyBorder="1" applyAlignment="1" applyProtection="1">
      <alignment horizontal="center" vertical="center"/>
      <protection locked="0"/>
    </xf>
    <xf numFmtId="3" fontId="17" fillId="4" borderId="24" xfId="0" applyNumberFormat="1" applyFont="1" applyFill="1" applyBorder="1" applyAlignment="1">
      <alignment horizontal="center"/>
    </xf>
    <xf numFmtId="0" fontId="17" fillId="3" borderId="17" xfId="0" applyNumberFormat="1" applyFont="1" applyFill="1" applyBorder="1" applyAlignment="1" applyProtection="1">
      <alignment horizontal="center" vertical="center"/>
      <protection locked="0"/>
    </xf>
    <xf numFmtId="0" fontId="17" fillId="3" borderId="17" xfId="1" applyNumberFormat="1" applyFont="1" applyFill="1" applyBorder="1" applyAlignment="1" applyProtection="1">
      <alignment horizontal="center" vertical="center"/>
      <protection locked="0"/>
    </xf>
    <xf numFmtId="0" fontId="17" fillId="3" borderId="26" xfId="0" applyNumberFormat="1" applyFont="1" applyFill="1" applyBorder="1" applyAlignment="1" applyProtection="1">
      <alignment horizontal="center" vertical="center"/>
      <protection locked="0"/>
    </xf>
    <xf numFmtId="0" fontId="17" fillId="3" borderId="26" xfId="1" applyNumberFormat="1" applyFont="1" applyFill="1" applyBorder="1" applyAlignment="1" applyProtection="1">
      <alignment horizontal="center" vertical="center"/>
      <protection locked="0"/>
    </xf>
    <xf numFmtId="0" fontId="17" fillId="3" borderId="32" xfId="0" applyNumberFormat="1" applyFont="1" applyFill="1" applyBorder="1" applyAlignment="1" applyProtection="1">
      <alignment horizontal="center" vertical="center"/>
      <protection locked="0"/>
    </xf>
    <xf numFmtId="0" fontId="17" fillId="3" borderId="32" xfId="1" applyNumberFormat="1" applyFont="1" applyFill="1" applyBorder="1" applyAlignment="1" applyProtection="1">
      <alignment horizontal="center" vertical="center"/>
      <protection locked="0"/>
    </xf>
    <xf numFmtId="3" fontId="17" fillId="6" borderId="32" xfId="1" applyNumberFormat="1" applyFont="1" applyFill="1" applyBorder="1" applyAlignment="1">
      <alignment horizontal="center" vertical="center"/>
    </xf>
    <xf numFmtId="166" fontId="17" fillId="2" borderId="32" xfId="1" applyNumberFormat="1" applyFont="1" applyFill="1" applyBorder="1" applyAlignment="1" applyProtection="1">
      <alignment horizontal="left" vertical="center"/>
      <protection locked="0"/>
    </xf>
    <xf numFmtId="0" fontId="17" fillId="2" borderId="36" xfId="0" applyFont="1" applyFill="1" applyBorder="1" applyAlignment="1" applyProtection="1">
      <alignment horizontal="center" vertical="center"/>
      <protection locked="0"/>
    </xf>
    <xf numFmtId="3" fontId="17" fillId="4" borderId="37" xfId="0" applyNumberFormat="1" applyFont="1" applyFill="1" applyBorder="1" applyAlignment="1">
      <alignment horizontal="center"/>
    </xf>
    <xf numFmtId="0" fontId="0" fillId="0" borderId="0" xfId="0" applyProtection="1">
      <protection locked="0"/>
    </xf>
    <xf numFmtId="3" fontId="15" fillId="4" borderId="8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9" fontId="0" fillId="0" borderId="0" xfId="0" applyNumberFormat="1" applyProtection="1">
      <protection locked="0"/>
    </xf>
    <xf numFmtId="0" fontId="40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0" fillId="0" borderId="0" xfId="0" applyNumberFormat="1"/>
    <xf numFmtId="1" fontId="37" fillId="0" borderId="0" xfId="0" applyNumberFormat="1" applyFont="1" applyAlignment="1" applyProtection="1">
      <alignment horizontal="center"/>
      <protection locked="0"/>
    </xf>
    <xf numFmtId="1" fontId="13" fillId="0" borderId="0" xfId="0" applyNumberFormat="1" applyFont="1" applyAlignment="1" applyProtection="1">
      <alignment horizontal="center"/>
      <protection locked="0"/>
    </xf>
    <xf numFmtId="3" fontId="13" fillId="0" borderId="0" xfId="0" applyNumberFormat="1" applyFont="1" applyBorder="1" applyAlignment="1" applyProtection="1">
      <alignment horizontal="center"/>
      <protection locked="0"/>
    </xf>
    <xf numFmtId="0" fontId="0" fillId="0" borderId="40" xfId="0" applyBorder="1" applyAlignment="1" applyProtection="1">
      <protection locked="0"/>
    </xf>
    <xf numFmtId="3" fontId="38" fillId="0" borderId="40" xfId="0" applyNumberFormat="1" applyFont="1" applyFill="1" applyBorder="1" applyAlignment="1" applyProtection="1">
      <alignment horizontal="center"/>
      <protection locked="0"/>
    </xf>
    <xf numFmtId="1" fontId="38" fillId="0" borderId="40" xfId="0" applyNumberFormat="1" applyFont="1" applyFill="1" applyBorder="1" applyAlignment="1" applyProtection="1">
      <alignment horizontal="center"/>
      <protection locked="0"/>
    </xf>
    <xf numFmtId="3" fontId="0" fillId="0" borderId="40" xfId="0" applyNumberFormat="1" applyBorder="1" applyAlignment="1" applyProtection="1">
      <alignment horizontal="center"/>
      <protection locked="0"/>
    </xf>
    <xf numFmtId="3" fontId="13" fillId="0" borderId="0" xfId="0" applyNumberFormat="1" applyFont="1" applyFill="1" applyBorder="1" applyAlignment="1" applyProtection="1">
      <alignment horizontal="center"/>
      <protection locked="0"/>
    </xf>
    <xf numFmtId="2" fontId="14" fillId="0" borderId="0" xfId="0" applyNumberFormat="1" applyFont="1" applyFill="1" applyBorder="1" applyAlignment="1" applyProtection="1">
      <alignment horizontal="center"/>
      <protection locked="0"/>
    </xf>
    <xf numFmtId="1" fontId="14" fillId="0" borderId="0" xfId="0" applyNumberFormat="1" applyFont="1" applyFill="1" applyBorder="1" applyAlignment="1" applyProtection="1">
      <alignment horizontal="center"/>
      <protection locked="0"/>
    </xf>
    <xf numFmtId="3" fontId="13" fillId="0" borderId="0" xfId="0" applyNumberFormat="1" applyFont="1" applyFill="1" applyBorder="1" applyAlignment="1">
      <alignment horizontal="center"/>
    </xf>
    <xf numFmtId="10" fontId="15" fillId="2" borderId="6" xfId="0" applyNumberFormat="1" applyFont="1" applyFill="1" applyBorder="1" applyAlignment="1">
      <alignment horizontal="center"/>
    </xf>
    <xf numFmtId="10" fontId="15" fillId="2" borderId="42" xfId="0" applyNumberFormat="1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0" fontId="28" fillId="2" borderId="12" xfId="1" applyNumberFormat="1" applyFont="1" applyFill="1" applyBorder="1" applyAlignment="1">
      <alignment horizontal="center" vertical="center" wrapText="1"/>
    </xf>
    <xf numFmtId="1" fontId="19" fillId="2" borderId="33" xfId="0" applyNumberFormat="1" applyFont="1" applyFill="1" applyBorder="1" applyAlignment="1">
      <alignment horizontal="center" vertical="center"/>
    </xf>
    <xf numFmtId="0" fontId="23" fillId="0" borderId="16" xfId="0" applyNumberFormat="1" applyFont="1" applyFill="1" applyBorder="1" applyAlignment="1" applyProtection="1">
      <alignment horizontal="center" vertical="center"/>
      <protection locked="0"/>
    </xf>
    <xf numFmtId="0" fontId="23" fillId="0" borderId="17" xfId="0" applyNumberFormat="1" applyFont="1" applyFill="1" applyBorder="1" applyAlignment="1" applyProtection="1">
      <alignment vertical="center"/>
      <protection locked="0"/>
    </xf>
    <xf numFmtId="0" fontId="17" fillId="0" borderId="17" xfId="0" applyNumberFormat="1" applyFont="1" applyFill="1" applyBorder="1" applyAlignment="1" applyProtection="1">
      <alignment horizontal="center" vertical="center"/>
      <protection locked="0"/>
    </xf>
    <xf numFmtId="3" fontId="17" fillId="0" borderId="17" xfId="0" applyNumberFormat="1" applyFont="1" applyBorder="1" applyAlignment="1">
      <alignment horizontal="center" vertical="center"/>
    </xf>
    <xf numFmtId="0" fontId="23" fillId="0" borderId="17" xfId="1" applyNumberFormat="1" applyFont="1" applyFill="1" applyBorder="1" applyAlignment="1">
      <alignment horizontal="left" vertical="center"/>
    </xf>
    <xf numFmtId="1" fontId="17" fillId="0" borderId="23" xfId="0" applyNumberFormat="1" applyFont="1" applyFill="1" applyBorder="1" applyAlignment="1">
      <alignment horizontal="center" vertical="center"/>
    </xf>
    <xf numFmtId="3" fontId="20" fillId="0" borderId="24" xfId="0" applyNumberFormat="1" applyFont="1" applyFill="1" applyBorder="1" applyAlignment="1">
      <alignment horizontal="center"/>
    </xf>
    <xf numFmtId="3" fontId="23" fillId="5" borderId="17" xfId="0" applyNumberFormat="1" applyFont="1" applyFill="1" applyBorder="1" applyAlignment="1">
      <alignment horizontal="center" vertical="center"/>
    </xf>
    <xf numFmtId="0" fontId="23" fillId="5" borderId="17" xfId="0" applyNumberFormat="1" applyFont="1" applyFill="1" applyBorder="1" applyAlignment="1">
      <alignment horizontal="left" vertical="center"/>
    </xf>
    <xf numFmtId="1" fontId="23" fillId="5" borderId="23" xfId="0" applyNumberFormat="1" applyFont="1" applyFill="1" applyBorder="1" applyAlignment="1">
      <alignment horizontal="center" vertical="center"/>
    </xf>
    <xf numFmtId="3" fontId="23" fillId="5" borderId="24" xfId="0" applyNumberFormat="1" applyFont="1" applyFill="1" applyBorder="1" applyAlignment="1">
      <alignment horizontal="center" vertical="center"/>
    </xf>
    <xf numFmtId="0" fontId="17" fillId="2" borderId="17" xfId="1" applyNumberFormat="1" applyFont="1" applyFill="1" applyBorder="1" applyAlignment="1" applyProtection="1">
      <alignment horizontal="left" vertical="center"/>
      <protection locked="0"/>
    </xf>
    <xf numFmtId="1" fontId="17" fillId="2" borderId="23" xfId="1" applyNumberFormat="1" applyFont="1" applyFill="1" applyBorder="1" applyAlignment="1" applyProtection="1">
      <alignment horizontal="center" vertical="center"/>
      <protection locked="0"/>
    </xf>
    <xf numFmtId="3" fontId="17" fillId="4" borderId="24" xfId="1" applyNumberFormat="1" applyFont="1" applyFill="1" applyBorder="1" applyAlignment="1">
      <alignment horizontal="center" vertical="center"/>
    </xf>
    <xf numFmtId="0" fontId="17" fillId="6" borderId="32" xfId="0" applyFont="1" applyFill="1" applyBorder="1" applyAlignment="1" applyProtection="1">
      <alignment horizontal="center" vertical="center"/>
      <protection locked="0"/>
    </xf>
    <xf numFmtId="0" fontId="17" fillId="2" borderId="32" xfId="1" applyNumberFormat="1" applyFont="1" applyFill="1" applyBorder="1" applyAlignment="1" applyProtection="1">
      <alignment horizontal="left" vertical="center"/>
      <protection locked="0"/>
    </xf>
    <xf numFmtId="1" fontId="17" fillId="2" borderId="36" xfId="1" applyNumberFormat="1" applyFont="1" applyFill="1" applyBorder="1" applyAlignment="1" applyProtection="1">
      <alignment horizontal="center" vertical="center"/>
      <protection locked="0"/>
    </xf>
    <xf numFmtId="3" fontId="17" fillId="4" borderId="37" xfId="1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center"/>
      <protection locked="0"/>
    </xf>
    <xf numFmtId="3" fontId="17" fillId="0" borderId="0" xfId="1" applyNumberFormat="1" applyFont="1" applyFill="1" applyBorder="1" applyAlignment="1">
      <alignment horizontal="center" vertical="center"/>
    </xf>
    <xf numFmtId="0" fontId="17" fillId="0" borderId="0" xfId="1" applyNumberFormat="1" applyFont="1" applyFill="1" applyBorder="1" applyAlignment="1">
      <alignment horizontal="left" vertical="center"/>
    </xf>
    <xf numFmtId="1" fontId="17" fillId="0" borderId="0" xfId="1" applyNumberFormat="1" applyFont="1" applyFill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left" vertical="center"/>
    </xf>
    <xf numFmtId="1" fontId="17" fillId="0" borderId="0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 vertical="center"/>
    </xf>
    <xf numFmtId="3" fontId="17" fillId="0" borderId="24" xfId="0" applyNumberFormat="1" applyFont="1" applyFill="1" applyBorder="1" applyAlignment="1">
      <alignment horizontal="center" vertical="center"/>
    </xf>
    <xf numFmtId="0" fontId="17" fillId="0" borderId="0" xfId="0" applyNumberFormat="1" applyFont="1" applyBorder="1" applyAlignment="1">
      <alignment horizontal="left" vertical="center"/>
    </xf>
    <xf numFmtId="0" fontId="22" fillId="0" borderId="0" xfId="0" applyFont="1" applyProtection="1">
      <protection locked="0"/>
    </xf>
    <xf numFmtId="0" fontId="22" fillId="0" borderId="0" xfId="0" applyFont="1" applyAlignment="1" applyProtection="1">
      <alignment horizontal="center"/>
      <protection locked="0"/>
    </xf>
    <xf numFmtId="3" fontId="22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9" fontId="0" fillId="0" borderId="0" xfId="0" applyNumberFormat="1" applyAlignment="1" applyProtection="1">
      <alignment horizontal="center"/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18" fillId="0" borderId="0" xfId="0" applyNumberFormat="1" applyFont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3" fontId="38" fillId="0" borderId="0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41" fillId="0" borderId="0" xfId="0" applyFont="1" applyProtection="1">
      <protection locked="0"/>
    </xf>
    <xf numFmtId="0" fontId="0" fillId="0" borderId="40" xfId="0" applyBorder="1" applyAlignment="1" applyProtection="1">
      <alignment horizontal="center"/>
      <protection locked="0"/>
    </xf>
    <xf numFmtId="3" fontId="38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65" fontId="19" fillId="0" borderId="12" xfId="1" applyNumberFormat="1" applyFont="1" applyFill="1" applyBorder="1" applyAlignment="1" applyProtection="1">
      <alignment horizontal="center" vertical="center"/>
      <protection locked="0"/>
    </xf>
    <xf numFmtId="165" fontId="19" fillId="2" borderId="43" xfId="1" applyNumberFormat="1" applyFont="1" applyFill="1" applyBorder="1" applyAlignment="1">
      <alignment horizontal="center" vertical="center"/>
    </xf>
    <xf numFmtId="0" fontId="17" fillId="0" borderId="17" xfId="0" applyFont="1" applyBorder="1" applyAlignment="1" applyProtection="1">
      <alignment horizontal="center" vertical="center"/>
      <protection locked="0"/>
    </xf>
    <xf numFmtId="3" fontId="23" fillId="0" borderId="17" xfId="1" applyNumberFormat="1" applyFont="1" applyFill="1" applyBorder="1" applyAlignment="1">
      <alignment horizontal="center" vertical="center"/>
    </xf>
    <xf numFmtId="165" fontId="23" fillId="0" borderId="44" xfId="1" applyNumberFormat="1" applyFont="1" applyFill="1" applyBorder="1" applyAlignment="1">
      <alignment horizontal="center" vertical="center"/>
    </xf>
    <xf numFmtId="0" fontId="23" fillId="5" borderId="17" xfId="0" applyNumberFormat="1" applyFont="1" applyFill="1" applyBorder="1" applyAlignment="1" applyProtection="1">
      <alignment horizontal="center" vertical="center"/>
      <protection locked="0"/>
    </xf>
    <xf numFmtId="0" fontId="23" fillId="5" borderId="44" xfId="0" applyNumberFormat="1" applyFont="1" applyFill="1" applyBorder="1" applyAlignment="1">
      <alignment vertical="center"/>
    </xf>
    <xf numFmtId="0" fontId="23" fillId="5" borderId="44" xfId="0" applyNumberFormat="1" applyFont="1" applyFill="1" applyBorder="1" applyAlignment="1">
      <alignment horizontal="center" vertical="center"/>
    </xf>
    <xf numFmtId="2" fontId="17" fillId="6" borderId="17" xfId="1" applyNumberFormat="1" applyFont="1" applyFill="1" applyBorder="1" applyAlignment="1" applyProtection="1">
      <alignment horizontal="center" vertical="center"/>
      <protection locked="0"/>
    </xf>
    <xf numFmtId="1" fontId="17" fillId="2" borderId="44" xfId="1" applyNumberFormat="1" applyFont="1" applyFill="1" applyBorder="1" applyAlignment="1" applyProtection="1">
      <alignment horizontal="center" vertical="center"/>
      <protection locked="0"/>
    </xf>
    <xf numFmtId="3" fontId="17" fillId="4" borderId="44" xfId="1" applyNumberFormat="1" applyFont="1" applyFill="1" applyBorder="1" applyAlignment="1">
      <alignment horizontal="center" vertical="center"/>
    </xf>
    <xf numFmtId="2" fontId="17" fillId="6" borderId="32" xfId="1" applyNumberFormat="1" applyFont="1" applyFill="1" applyBorder="1" applyAlignment="1" applyProtection="1">
      <alignment horizontal="center" vertical="center"/>
      <protection locked="0"/>
    </xf>
    <xf numFmtId="3" fontId="17" fillId="4" borderId="45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3" fontId="42" fillId="0" borderId="40" xfId="0" applyNumberFormat="1" applyFont="1" applyBorder="1" applyAlignment="1" applyProtection="1">
      <alignment horizontal="center"/>
      <protection locked="0"/>
    </xf>
    <xf numFmtId="1" fontId="38" fillId="0" borderId="0" xfId="0" applyNumberFormat="1" applyFont="1" applyFill="1" applyBorder="1" applyAlignment="1" applyProtection="1">
      <alignment horizontal="center"/>
      <protection locked="0"/>
    </xf>
    <xf numFmtId="3" fontId="42" fillId="0" borderId="0" xfId="0" applyNumberFormat="1" applyFont="1" applyBorder="1" applyAlignment="1" applyProtection="1">
      <alignment horizontal="center"/>
      <protection locked="0"/>
    </xf>
    <xf numFmtId="10" fontId="15" fillId="2" borderId="46" xfId="0" applyNumberFormat="1" applyFont="1" applyFill="1" applyBorder="1" applyAlignment="1">
      <alignment horizontal="center"/>
    </xf>
    <xf numFmtId="3" fontId="19" fillId="0" borderId="21" xfId="1" applyNumberFormat="1" applyFont="1" applyFill="1" applyBorder="1" applyAlignment="1">
      <alignment horizontal="center" vertical="center" wrapText="1"/>
    </xf>
    <xf numFmtId="1" fontId="19" fillId="2" borderId="43" xfId="0" applyNumberFormat="1" applyFont="1" applyFill="1" applyBorder="1" applyAlignment="1">
      <alignment horizontal="center" vertical="center"/>
    </xf>
    <xf numFmtId="1" fontId="17" fillId="0" borderId="44" xfId="0" applyNumberFormat="1" applyFont="1" applyFill="1" applyBorder="1" applyAlignment="1">
      <alignment horizontal="center" vertical="center"/>
    </xf>
    <xf numFmtId="3" fontId="17" fillId="0" borderId="44" xfId="0" applyNumberFormat="1" applyFont="1" applyFill="1" applyBorder="1" applyAlignment="1">
      <alignment horizontal="center" vertical="center"/>
    </xf>
    <xf numFmtId="1" fontId="23" fillId="5" borderId="44" xfId="0" applyNumberFormat="1" applyFont="1" applyFill="1" applyBorder="1" applyAlignment="1">
      <alignment horizontal="center" vertical="center"/>
    </xf>
    <xf numFmtId="3" fontId="23" fillId="5" borderId="44" xfId="0" applyNumberFormat="1" applyFont="1" applyFill="1" applyBorder="1" applyAlignment="1">
      <alignment horizontal="center" vertical="center"/>
    </xf>
    <xf numFmtId="0" fontId="43" fillId="0" borderId="0" xfId="0" applyNumberFormat="1" applyFont="1" applyFill="1" applyBorder="1" applyProtection="1">
      <protection locked="0"/>
    </xf>
    <xf numFmtId="1" fontId="17" fillId="2" borderId="45" xfId="1" applyNumberFormat="1" applyFont="1" applyFill="1" applyBorder="1" applyAlignment="1" applyProtection="1">
      <alignment horizontal="center" vertical="center"/>
      <protection locked="0"/>
    </xf>
    <xf numFmtId="1" fontId="19" fillId="0" borderId="10" xfId="0" applyNumberFormat="1" applyFont="1" applyFill="1" applyBorder="1" applyAlignment="1">
      <alignment horizontal="center" vertical="center"/>
    </xf>
    <xf numFmtId="1" fontId="17" fillId="0" borderId="47" xfId="0" applyNumberFormat="1" applyFont="1" applyFill="1" applyBorder="1" applyAlignment="1">
      <alignment horizontal="center" vertical="center"/>
    </xf>
    <xf numFmtId="3" fontId="17" fillId="0" borderId="29" xfId="0" applyNumberFormat="1" applyFont="1" applyFill="1" applyBorder="1" applyAlignment="1">
      <alignment horizontal="center" vertical="center"/>
    </xf>
    <xf numFmtId="0" fontId="22" fillId="5" borderId="16" xfId="0" applyFont="1" applyFill="1" applyBorder="1" applyAlignment="1" applyProtection="1">
      <alignment horizontal="left" vertical="center"/>
      <protection locked="0"/>
    </xf>
    <xf numFmtId="3" fontId="17" fillId="0" borderId="0" xfId="0" applyNumberFormat="1" applyFont="1" applyBorder="1" applyAlignment="1" applyProtection="1">
      <alignment horizontal="center" vertical="center"/>
      <protection locked="0"/>
    </xf>
    <xf numFmtId="166" fontId="11" fillId="6" borderId="17" xfId="0" applyNumberFormat="1" applyFont="1" applyFill="1" applyBorder="1" applyAlignment="1" applyProtection="1">
      <alignment horizontal="center" vertical="center"/>
      <protection locked="0"/>
    </xf>
    <xf numFmtId="0" fontId="11" fillId="6" borderId="17" xfId="0" applyNumberFormat="1" applyFont="1" applyFill="1" applyBorder="1" applyAlignment="1" applyProtection="1">
      <alignment horizontal="center" vertical="center"/>
      <protection locked="0"/>
    </xf>
    <xf numFmtId="0" fontId="22" fillId="5" borderId="17" xfId="0" applyFont="1" applyFill="1" applyBorder="1" applyAlignment="1" applyProtection="1">
      <alignment horizontal="center" vertical="center"/>
      <protection locked="0"/>
    </xf>
    <xf numFmtId="3" fontId="17" fillId="5" borderId="17" xfId="1" applyNumberFormat="1" applyFont="1" applyFill="1" applyBorder="1" applyAlignment="1" applyProtection="1">
      <alignment horizontal="center" vertical="center"/>
    </xf>
    <xf numFmtId="3" fontId="17" fillId="5" borderId="17" xfId="2" applyNumberFormat="1" applyFont="1" applyFill="1" applyBorder="1" applyAlignment="1" applyProtection="1">
      <alignment horizontal="center" vertical="center"/>
    </xf>
    <xf numFmtId="165" fontId="24" fillId="2" borderId="17" xfId="1" applyNumberFormat="1" applyFont="1" applyFill="1" applyBorder="1" applyAlignment="1" applyProtection="1">
      <alignment horizontal="center" vertical="center"/>
    </xf>
    <xf numFmtId="49" fontId="11" fillId="5" borderId="21" xfId="0" applyNumberFormat="1" applyFont="1" applyFill="1" applyBorder="1" applyAlignment="1" applyProtection="1">
      <alignment horizontal="center" vertical="center"/>
      <protection locked="0"/>
    </xf>
    <xf numFmtId="1" fontId="24" fillId="2" borderId="21" xfId="1" applyNumberFormat="1" applyFont="1" applyFill="1" applyBorder="1" applyAlignment="1" applyProtection="1">
      <alignment horizontal="left" vertical="center"/>
    </xf>
    <xf numFmtId="49" fontId="11" fillId="6" borderId="21" xfId="0" applyNumberFormat="1" applyFont="1" applyFill="1" applyBorder="1" applyAlignment="1" applyProtection="1">
      <alignment horizontal="center" vertical="center"/>
      <protection locked="0"/>
    </xf>
    <xf numFmtId="49" fontId="11" fillId="6" borderId="32" xfId="0" applyNumberFormat="1" applyFont="1" applyFill="1" applyBorder="1" applyAlignment="1" applyProtection="1">
      <alignment horizontal="center" vertical="center"/>
      <protection locked="0"/>
    </xf>
    <xf numFmtId="0" fontId="11" fillId="5" borderId="28" xfId="0" applyFont="1" applyFill="1" applyBorder="1" applyAlignment="1" applyProtection="1">
      <alignment horizontal="center" vertical="center"/>
      <protection locked="0"/>
    </xf>
    <xf numFmtId="0" fontId="11" fillId="6" borderId="28" xfId="0" applyFont="1" applyFill="1" applyBorder="1" applyAlignment="1" applyProtection="1">
      <alignment horizontal="center" vertical="center"/>
      <protection locked="0"/>
    </xf>
    <xf numFmtId="0" fontId="23" fillId="6" borderId="21" xfId="0" applyNumberFormat="1" applyFont="1" applyFill="1" applyBorder="1" applyAlignment="1" applyProtection="1">
      <alignment vertical="center"/>
      <protection locked="0"/>
    </xf>
    <xf numFmtId="3" fontId="17" fillId="5" borderId="24" xfId="0" applyNumberFormat="1" applyFont="1" applyFill="1" applyBorder="1" applyAlignment="1" applyProtection="1">
      <alignment horizontal="center" vertical="center"/>
    </xf>
    <xf numFmtId="0" fontId="11" fillId="6" borderId="16" xfId="0" applyFont="1" applyFill="1" applyBorder="1" applyAlignment="1" applyProtection="1">
      <alignment horizontal="center" vertical="center"/>
      <protection locked="0"/>
    </xf>
    <xf numFmtId="0" fontId="23" fillId="6" borderId="17" xfId="0" applyNumberFormat="1" applyFont="1" applyFill="1" applyBorder="1" applyAlignment="1" applyProtection="1">
      <alignment vertical="center"/>
      <protection locked="0"/>
    </xf>
    <xf numFmtId="3" fontId="11" fillId="6" borderId="17" xfId="1" applyNumberFormat="1" applyFont="1" applyFill="1" applyBorder="1" applyAlignment="1" applyProtection="1">
      <alignment horizontal="center" vertical="center"/>
    </xf>
    <xf numFmtId="3" fontId="17" fillId="4" borderId="48" xfId="0" applyNumberFormat="1" applyFont="1" applyFill="1" applyBorder="1" applyAlignment="1" applyProtection="1">
      <alignment horizontal="center" vertical="center"/>
    </xf>
    <xf numFmtId="3" fontId="22" fillId="6" borderId="17" xfId="0" applyNumberFormat="1" applyFont="1" applyFill="1" applyBorder="1" applyAlignment="1" applyProtection="1">
      <alignment horizontal="center" vertical="center"/>
      <protection locked="0"/>
    </xf>
    <xf numFmtId="3" fontId="17" fillId="6" borderId="49" xfId="1" applyNumberFormat="1" applyFont="1" applyFill="1" applyBorder="1" applyAlignment="1" applyProtection="1">
      <alignment horizontal="center" vertical="center"/>
    </xf>
    <xf numFmtId="3" fontId="17" fillId="6" borderId="49" xfId="2" applyNumberFormat="1" applyFont="1" applyFill="1" applyBorder="1" applyAlignment="1" applyProtection="1">
      <alignment horizontal="center" vertical="center"/>
    </xf>
    <xf numFmtId="0" fontId="17" fillId="6" borderId="50" xfId="0" applyFont="1" applyFill="1" applyBorder="1" applyAlignment="1" applyProtection="1">
      <alignment horizontal="center" vertical="center"/>
      <protection locked="0"/>
    </xf>
    <xf numFmtId="0" fontId="17" fillId="6" borderId="49" xfId="0" applyFont="1" applyFill="1" applyBorder="1" applyAlignment="1" applyProtection="1">
      <alignment horizontal="left" vertical="center"/>
      <protection locked="0"/>
    </xf>
    <xf numFmtId="3" fontId="22" fillId="6" borderId="49" xfId="0" applyNumberFormat="1" applyFont="1" applyFill="1" applyBorder="1" applyAlignment="1" applyProtection="1">
      <alignment horizontal="center" vertical="center"/>
      <protection locked="0"/>
    </xf>
    <xf numFmtId="49" fontId="11" fillId="6" borderId="49" xfId="0" applyNumberFormat="1" applyFont="1" applyFill="1" applyBorder="1" applyAlignment="1" applyProtection="1">
      <alignment horizontal="center" vertical="center"/>
      <protection locked="0"/>
    </xf>
    <xf numFmtId="1" fontId="17" fillId="2" borderId="49" xfId="2" applyNumberFormat="1" applyFont="1" applyFill="1" applyBorder="1" applyAlignment="1" applyProtection="1">
      <alignment horizontal="left" vertical="center"/>
      <protection locked="0"/>
    </xf>
    <xf numFmtId="1" fontId="17" fillId="2" borderId="51" xfId="0" applyNumberFormat="1" applyFont="1" applyFill="1" applyBorder="1" applyAlignment="1" applyProtection="1">
      <alignment horizontal="center" vertical="center"/>
      <protection locked="0"/>
    </xf>
    <xf numFmtId="49" fontId="11" fillId="6" borderId="17" xfId="0" applyNumberFormat="1" applyFont="1" applyFill="1" applyBorder="1" applyAlignment="1" applyProtection="1">
      <alignment horizontal="center" vertical="center"/>
      <protection locked="0"/>
    </xf>
    <xf numFmtId="1" fontId="11" fillId="2" borderId="22" xfId="0" applyNumberFormat="1" applyFont="1" applyFill="1" applyBorder="1" applyAlignment="1" applyProtection="1">
      <alignment horizontal="center" vertical="center"/>
    </xf>
    <xf numFmtId="0" fontId="17" fillId="6" borderId="26" xfId="0" applyFont="1" applyFill="1" applyBorder="1" applyAlignment="1" applyProtection="1">
      <alignment horizontal="center" vertical="center"/>
      <protection locked="0"/>
    </xf>
    <xf numFmtId="3" fontId="17" fillId="6" borderId="26" xfId="1" applyNumberFormat="1" applyFont="1" applyFill="1" applyBorder="1" applyAlignment="1">
      <alignment horizontal="center" vertical="center"/>
    </xf>
    <xf numFmtId="0" fontId="17" fillId="2" borderId="26" xfId="1" applyNumberFormat="1" applyFont="1" applyFill="1" applyBorder="1" applyAlignment="1" applyProtection="1">
      <alignment horizontal="left" vertical="center"/>
      <protection locked="0"/>
    </xf>
    <xf numFmtId="1" fontId="17" fillId="2" borderId="52" xfId="1" applyNumberFormat="1" applyFont="1" applyFill="1" applyBorder="1" applyAlignment="1" applyProtection="1">
      <alignment horizontal="center" vertical="center"/>
      <protection locked="0"/>
    </xf>
    <xf numFmtId="3" fontId="17" fillId="4" borderId="30" xfId="1" applyNumberFormat="1" applyFont="1" applyFill="1" applyBorder="1" applyAlignment="1">
      <alignment horizontal="center" vertical="center"/>
    </xf>
    <xf numFmtId="1" fontId="17" fillId="2" borderId="27" xfId="1" applyNumberFormat="1" applyFont="1" applyFill="1" applyBorder="1" applyAlignment="1" applyProtection="1">
      <alignment horizontal="center" vertical="center"/>
      <protection locked="0"/>
    </xf>
    <xf numFmtId="0" fontId="44" fillId="0" borderId="55" xfId="0" applyFont="1" applyBorder="1" applyAlignment="1">
      <alignment wrapText="1"/>
    </xf>
    <xf numFmtId="0" fontId="45" fillId="0" borderId="56" xfId="0" applyFont="1" applyBorder="1" applyAlignment="1">
      <alignment horizontal="center" textRotation="90"/>
    </xf>
    <xf numFmtId="0" fontId="45" fillId="0" borderId="53" xfId="0" applyFont="1" applyBorder="1" applyAlignment="1">
      <alignment textRotation="90" wrapText="1"/>
    </xf>
    <xf numFmtId="0" fontId="46" fillId="0" borderId="58" xfId="0" applyFont="1" applyBorder="1" applyAlignment="1">
      <alignment horizontal="center" wrapText="1"/>
    </xf>
    <xf numFmtId="0" fontId="45" fillId="0" borderId="59" xfId="0" applyFont="1" applyBorder="1" applyAlignment="1">
      <alignment horizontal="center" textRotation="90"/>
    </xf>
    <xf numFmtId="0" fontId="47" fillId="0" borderId="56" xfId="0" applyFont="1" applyBorder="1" applyAlignment="1">
      <alignment horizontal="center" textRotation="90"/>
    </xf>
    <xf numFmtId="0" fontId="48" fillId="0" borderId="55" xfId="0" applyFont="1" applyBorder="1" applyAlignment="1">
      <alignment vertical="top" wrapText="1"/>
    </xf>
    <xf numFmtId="0" fontId="48" fillId="0" borderId="53" xfId="0" applyFont="1" applyBorder="1" applyAlignment="1">
      <alignment vertical="top" wrapText="1"/>
    </xf>
    <xf numFmtId="0" fontId="48" fillId="0" borderId="26" xfId="0" applyFont="1" applyBorder="1" applyAlignment="1">
      <alignment vertical="top" wrapText="1"/>
    </xf>
    <xf numFmtId="0" fontId="48" fillId="0" borderId="17" xfId="0" applyFont="1" applyBorder="1" applyAlignment="1">
      <alignment horizontal="center" vertical="top" wrapText="1"/>
    </xf>
    <xf numFmtId="0" fontId="49" fillId="0" borderId="55" xfId="0" applyFont="1" applyBorder="1" applyAlignment="1">
      <alignment horizontal="center" vertical="center" wrapText="1"/>
    </xf>
    <xf numFmtId="0" fontId="49" fillId="0" borderId="56" xfId="0" applyFont="1" applyBorder="1" applyAlignment="1">
      <alignment horizontal="center" vertical="center" wrapText="1"/>
    </xf>
    <xf numFmtId="0" fontId="48" fillId="0" borderId="18" xfId="0" applyFont="1" applyBorder="1" applyAlignment="1">
      <alignment vertical="top" wrapText="1"/>
    </xf>
    <xf numFmtId="0" fontId="48" fillId="0" borderId="21" xfId="0" applyFont="1" applyBorder="1" applyAlignment="1">
      <alignment vertical="top" wrapText="1"/>
    </xf>
    <xf numFmtId="0" fontId="48" fillId="0" borderId="53" xfId="0" applyFont="1" applyFill="1" applyBorder="1" applyAlignment="1">
      <alignment vertical="top" wrapText="1"/>
    </xf>
    <xf numFmtId="0" fontId="48" fillId="0" borderId="26" xfId="0" applyFont="1" applyFill="1" applyBorder="1" applyAlignment="1">
      <alignment vertical="top" wrapText="1"/>
    </xf>
    <xf numFmtId="0" fontId="48" fillId="0" borderId="17" xfId="0" applyFont="1" applyFill="1" applyBorder="1" applyAlignment="1">
      <alignment horizontal="center" vertical="top" wrapText="1"/>
    </xf>
    <xf numFmtId="0" fontId="48" fillId="2" borderId="17" xfId="0" applyFont="1" applyFill="1" applyBorder="1" applyAlignment="1">
      <alignment horizontal="center" vertical="top" wrapText="1"/>
    </xf>
    <xf numFmtId="0" fontId="49" fillId="0" borderId="55" xfId="0" applyFont="1" applyFill="1" applyBorder="1" applyAlignment="1">
      <alignment horizontal="center" vertical="center" wrapText="1"/>
    </xf>
    <xf numFmtId="0" fontId="49" fillId="0" borderId="56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vertical="top" wrapText="1"/>
    </xf>
    <xf numFmtId="0" fontId="48" fillId="0" borderId="21" xfId="0" applyFont="1" applyFill="1" applyBorder="1" applyAlignment="1">
      <alignment vertical="top" wrapText="1"/>
    </xf>
    <xf numFmtId="166" fontId="48" fillId="0" borderId="17" xfId="0" applyNumberFormat="1" applyFont="1" applyBorder="1" applyAlignment="1">
      <alignment horizontal="center" vertical="top" wrapText="1"/>
    </xf>
    <xf numFmtId="0" fontId="48" fillId="0" borderId="17" xfId="0" applyFont="1" applyBorder="1" applyAlignment="1">
      <alignment vertical="top" wrapText="1"/>
    </xf>
    <xf numFmtId="0" fontId="45" fillId="0" borderId="56" xfId="0" applyFont="1" applyBorder="1" applyAlignment="1">
      <alignment horizontal="center"/>
    </xf>
    <xf numFmtId="0" fontId="50" fillId="0" borderId="56" xfId="0" applyFont="1" applyBorder="1" applyAlignment="1">
      <alignment horizontal="center"/>
    </xf>
    <xf numFmtId="0" fontId="45" fillId="0" borderId="56" xfId="0" applyFont="1" applyBorder="1" applyAlignment="1">
      <alignment horizontal="center" textRotation="90" wrapText="1"/>
    </xf>
    <xf numFmtId="0" fontId="48" fillId="0" borderId="56" xfId="0" applyFont="1" applyBorder="1" applyAlignment="1">
      <alignment vertical="center" wrapText="1"/>
    </xf>
    <xf numFmtId="0" fontId="48" fillId="0" borderId="56" xfId="0" applyFont="1" applyBorder="1" applyAlignment="1">
      <alignment vertical="top" wrapText="1"/>
    </xf>
    <xf numFmtId="0" fontId="48" fillId="0" borderId="56" xfId="0" applyFont="1" applyBorder="1" applyAlignment="1">
      <alignment horizontal="center" vertical="center" wrapText="1"/>
    </xf>
    <xf numFmtId="0" fontId="51" fillId="0" borderId="0" xfId="0" applyFont="1"/>
    <xf numFmtId="3" fontId="17" fillId="0" borderId="38" xfId="1" applyNumberFormat="1" applyFont="1" applyFill="1" applyBorder="1" applyAlignment="1" applyProtection="1">
      <alignment horizontal="center" vertical="center"/>
    </xf>
    <xf numFmtId="3" fontId="17" fillId="0" borderId="38" xfId="2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9" fontId="8" fillId="0" borderId="0" xfId="0" applyNumberFormat="1" applyFont="1" applyBorder="1" applyAlignment="1" applyProtection="1">
      <alignment horizontal="center" vertical="center"/>
      <protection locked="0"/>
    </xf>
    <xf numFmtId="0" fontId="45" fillId="0" borderId="53" xfId="0" applyFont="1" applyBorder="1" applyAlignment="1">
      <alignment horizontal="center" wrapText="1"/>
    </xf>
    <xf numFmtId="0" fontId="45" fillId="0" borderId="54" xfId="0" applyFont="1" applyBorder="1" applyAlignment="1">
      <alignment horizontal="center" wrapText="1"/>
    </xf>
    <xf numFmtId="0" fontId="45" fillId="0" borderId="55" xfId="0" applyFont="1" applyBorder="1" applyAlignment="1">
      <alignment horizontal="center" wrapText="1"/>
    </xf>
    <xf numFmtId="0" fontId="46" fillId="0" borderId="57" xfId="0" applyFont="1" applyBorder="1" applyAlignment="1">
      <alignment wrapText="1"/>
    </xf>
    <xf numFmtId="0" fontId="46" fillId="0" borderId="54" xfId="0" applyFont="1" applyBorder="1" applyAlignment="1">
      <alignment wrapText="1"/>
    </xf>
    <xf numFmtId="0" fontId="46" fillId="0" borderId="55" xfId="0" applyFont="1" applyBorder="1" applyAlignment="1">
      <alignment wrapText="1"/>
    </xf>
    <xf numFmtId="0" fontId="44" fillId="0" borderId="53" xfId="0" applyFont="1" applyBorder="1" applyAlignment="1">
      <alignment wrapText="1"/>
    </xf>
    <xf numFmtId="0" fontId="44" fillId="0" borderId="54" xfId="0" applyFont="1" applyBorder="1" applyAlignment="1">
      <alignment wrapText="1"/>
    </xf>
    <xf numFmtId="0" fontId="44" fillId="0" borderId="55" xfId="0" applyFont="1" applyBorder="1" applyAlignment="1">
      <alignment wrapText="1"/>
    </xf>
    <xf numFmtId="0" fontId="45" fillId="0" borderId="17" xfId="0" applyFont="1" applyBorder="1" applyAlignment="1">
      <alignment horizontal="center" vertical="top" textRotation="90"/>
    </xf>
    <xf numFmtId="0" fontId="45" fillId="0" borderId="53" xfId="0" applyFont="1" applyBorder="1" applyAlignment="1">
      <alignment horizontal="center" textRotation="90" wrapText="1"/>
    </xf>
    <xf numFmtId="0" fontId="45" fillId="0" borderId="55" xfId="0" applyFont="1" applyBorder="1" applyAlignment="1">
      <alignment horizontal="center" textRotation="90" wrapText="1"/>
    </xf>
    <xf numFmtId="0" fontId="44" fillId="0" borderId="57" xfId="0" applyFont="1" applyBorder="1" applyAlignment="1">
      <alignment wrapText="1"/>
    </xf>
    <xf numFmtId="0" fontId="45" fillId="0" borderId="26" xfId="0" applyFont="1" applyBorder="1" applyAlignment="1">
      <alignment horizontal="center" vertical="top" textRotation="90" wrapText="1"/>
    </xf>
    <xf numFmtId="0" fontId="45" fillId="0" borderId="18" xfId="0" applyFont="1" applyBorder="1" applyAlignment="1">
      <alignment horizontal="center" vertical="top" textRotation="90" wrapText="1"/>
    </xf>
    <xf numFmtId="0" fontId="45" fillId="0" borderId="21" xfId="0" applyFont="1" applyBorder="1" applyAlignment="1">
      <alignment horizontal="center" vertical="top" textRotation="90" wrapText="1"/>
    </xf>
    <xf numFmtId="0" fontId="45" fillId="0" borderId="58" xfId="0" applyFont="1" applyBorder="1" applyAlignment="1">
      <alignment horizontal="center" vertical="top" textRotation="90"/>
    </xf>
    <xf numFmtId="0" fontId="45" fillId="0" borderId="60" xfId="0" applyFont="1" applyBorder="1" applyAlignment="1">
      <alignment horizontal="center" vertical="top" textRotation="90"/>
    </xf>
    <xf numFmtId="0" fontId="45" fillId="0" borderId="61" xfId="0" applyFont="1" applyBorder="1" applyAlignment="1">
      <alignment horizontal="center" vertical="top" textRotation="90"/>
    </xf>
    <xf numFmtId="0" fontId="45" fillId="0" borderId="53" xfId="0" applyFont="1" applyBorder="1" applyAlignment="1">
      <alignment horizontal="center"/>
    </xf>
    <xf numFmtId="0" fontId="45" fillId="0" borderId="54" xfId="0" applyFont="1" applyBorder="1" applyAlignment="1">
      <alignment horizontal="center"/>
    </xf>
    <xf numFmtId="0" fontId="45" fillId="0" borderId="55" xfId="0" applyFont="1" applyBorder="1" applyAlignment="1">
      <alignment horizontal="center"/>
    </xf>
  </cellXfs>
  <cellStyles count="3">
    <cellStyle name="Čárka" xfId="1" builtinId="3"/>
    <cellStyle name="Měna" xfId="2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jpeg"/><Relationship Id="rId3" Type="http://schemas.openxmlformats.org/officeDocument/2006/relationships/image" Target="../media/image6.jpeg"/><Relationship Id="rId7" Type="http://schemas.openxmlformats.org/officeDocument/2006/relationships/image" Target="../media/image10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Relationship Id="rId6" Type="http://schemas.openxmlformats.org/officeDocument/2006/relationships/image" Target="../media/image9.jpeg"/><Relationship Id="rId5" Type="http://schemas.openxmlformats.org/officeDocument/2006/relationships/image" Target="../media/image8.jpeg"/><Relationship Id="rId4" Type="http://schemas.openxmlformats.org/officeDocument/2006/relationships/image" Target="../media/image7.jpeg"/><Relationship Id="rId9" Type="http://schemas.openxmlformats.org/officeDocument/2006/relationships/image" Target="../media/image12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image" Target="../media/image14.png"/><Relationship Id="rId1" Type="http://schemas.openxmlformats.org/officeDocument/2006/relationships/image" Target="../media/image13.png"/><Relationship Id="rId4" Type="http://schemas.openxmlformats.org/officeDocument/2006/relationships/image" Target="../media/image1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80</xdr:row>
      <xdr:rowOff>0</xdr:rowOff>
    </xdr:from>
    <xdr:to>
      <xdr:col>13</xdr:col>
      <xdr:colOff>0</xdr:colOff>
      <xdr:row>80</xdr:row>
      <xdr:rowOff>0</xdr:rowOff>
    </xdr:to>
    <xdr:pic>
      <xdr:nvPicPr>
        <xdr:cNvPr id="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06775" y="24993600"/>
          <a:ext cx="1438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909979</xdr:colOff>
      <xdr:row>0</xdr:row>
      <xdr:rowOff>95252</xdr:rowOff>
    </xdr:from>
    <xdr:to>
      <xdr:col>12</xdr:col>
      <xdr:colOff>1333501</xdr:colOff>
      <xdr:row>3</xdr:row>
      <xdr:rowOff>163287</xdr:rowOff>
    </xdr:to>
    <xdr:pic>
      <xdr:nvPicPr>
        <xdr:cNvPr id="3" name="Picture 2" descr="Primary-Logo.black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986693" y="95252"/>
          <a:ext cx="1471272" cy="870856"/>
        </a:xfrm>
        <a:prstGeom prst="rect">
          <a:avLst/>
        </a:prstGeom>
      </xdr:spPr>
    </xdr:pic>
    <xdr:clientData/>
  </xdr:twoCellAnchor>
  <xdr:twoCellAnchor editAs="oneCell">
    <xdr:from>
      <xdr:col>0</xdr:col>
      <xdr:colOff>122464</xdr:colOff>
      <xdr:row>0</xdr:row>
      <xdr:rowOff>95251</xdr:rowOff>
    </xdr:from>
    <xdr:to>
      <xdr:col>1</xdr:col>
      <xdr:colOff>482187</xdr:colOff>
      <xdr:row>3</xdr:row>
      <xdr:rowOff>91169</xdr:rowOff>
    </xdr:to>
    <xdr:pic>
      <xdr:nvPicPr>
        <xdr:cNvPr id="4" name="Picture 2" descr="Primary-Logo.black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2464" y="95251"/>
          <a:ext cx="1271402" cy="7987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381000</xdr:colOff>
      <xdr:row>0</xdr:row>
      <xdr:rowOff>108858</xdr:rowOff>
    </xdr:from>
    <xdr:to>
      <xdr:col>11</xdr:col>
      <xdr:colOff>938893</xdr:colOff>
      <xdr:row>3</xdr:row>
      <xdr:rowOff>169073</xdr:rowOff>
    </xdr:to>
    <xdr:pic>
      <xdr:nvPicPr>
        <xdr:cNvPr id="2" name="Picture 2" descr="Primary-Logo.blac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858750" y="108858"/>
          <a:ext cx="1605643" cy="8222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416720</xdr:colOff>
      <xdr:row>0</xdr:row>
      <xdr:rowOff>154783</xdr:rowOff>
    </xdr:from>
    <xdr:to>
      <xdr:col>9</xdr:col>
      <xdr:colOff>966108</xdr:colOff>
      <xdr:row>3</xdr:row>
      <xdr:rowOff>209425</xdr:rowOff>
    </xdr:to>
    <xdr:pic>
      <xdr:nvPicPr>
        <xdr:cNvPr id="2" name="Picture 4" descr="Primary-Logo.blac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41577" y="154783"/>
          <a:ext cx="1597138" cy="81664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452439</xdr:colOff>
      <xdr:row>0</xdr:row>
      <xdr:rowOff>154781</xdr:rowOff>
    </xdr:from>
    <xdr:to>
      <xdr:col>10</xdr:col>
      <xdr:colOff>979715</xdr:colOff>
      <xdr:row>3</xdr:row>
      <xdr:rowOff>201902</xdr:rowOff>
    </xdr:to>
    <xdr:pic>
      <xdr:nvPicPr>
        <xdr:cNvPr id="2" name="Picture 2" descr="Primary-Logo.blac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698868" y="154781"/>
          <a:ext cx="1575026" cy="80912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452437</xdr:colOff>
      <xdr:row>0</xdr:row>
      <xdr:rowOff>214314</xdr:rowOff>
    </xdr:from>
    <xdr:to>
      <xdr:col>10</xdr:col>
      <xdr:colOff>29099</xdr:colOff>
      <xdr:row>5</xdr:row>
      <xdr:rowOff>114189</xdr:rowOff>
    </xdr:to>
    <xdr:pic>
      <xdr:nvPicPr>
        <xdr:cNvPr id="2" name="Picture 4" descr="Primary-Logo.blac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977812" y="214314"/>
          <a:ext cx="1405462" cy="8809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4505324</xdr:colOff>
      <xdr:row>6</xdr:row>
      <xdr:rowOff>123825</xdr:rowOff>
    </xdr:from>
    <xdr:ext cx="547907" cy="264560"/>
    <xdr:sp macro="" textlink="">
      <xdr:nvSpPr>
        <xdr:cNvPr id="2" name="ZoneTexte 8"/>
        <xdr:cNvSpPr txBox="1"/>
      </xdr:nvSpPr>
      <xdr:spPr>
        <a:xfrm rot="20540253">
          <a:off x="6486524" y="4191000"/>
          <a:ext cx="54790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1100" b="1">
              <a:solidFill>
                <a:srgbClr val="FF0000"/>
              </a:solidFill>
            </a:rPr>
            <a:t>NEW !</a:t>
          </a:r>
        </a:p>
      </xdr:txBody>
    </xdr:sp>
    <xdr:clientData/>
  </xdr:oneCellAnchor>
  <xdr:oneCellAnchor>
    <xdr:from>
      <xdr:col>3</xdr:col>
      <xdr:colOff>4467225</xdr:colOff>
      <xdr:row>12</xdr:row>
      <xdr:rowOff>28575</xdr:rowOff>
    </xdr:from>
    <xdr:ext cx="547907" cy="264560"/>
    <xdr:sp macro="" textlink="">
      <xdr:nvSpPr>
        <xdr:cNvPr id="3" name="ZoneTexte 9"/>
        <xdr:cNvSpPr txBox="1"/>
      </xdr:nvSpPr>
      <xdr:spPr>
        <a:xfrm rot="20591417">
          <a:off x="6448425" y="5067300"/>
          <a:ext cx="54790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1100" b="1">
              <a:solidFill>
                <a:srgbClr val="FF0000"/>
              </a:solidFill>
            </a:rPr>
            <a:t>NEW !</a:t>
          </a:r>
        </a:p>
      </xdr:txBody>
    </xdr:sp>
    <xdr:clientData/>
  </xdr:oneCellAnchor>
  <xdr:twoCellAnchor editAs="oneCell">
    <xdr:from>
      <xdr:col>3</xdr:col>
      <xdr:colOff>38099</xdr:colOff>
      <xdr:row>3</xdr:row>
      <xdr:rowOff>9525</xdr:rowOff>
    </xdr:from>
    <xdr:to>
      <xdr:col>3</xdr:col>
      <xdr:colOff>6370422</xdr:colOff>
      <xdr:row>4</xdr:row>
      <xdr:rowOff>123825</xdr:rowOff>
    </xdr:to>
    <xdr:pic>
      <xdr:nvPicPr>
        <xdr:cNvPr id="4" name="Image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9299" y="3619500"/>
          <a:ext cx="4217773" cy="304800"/>
        </a:xfrm>
        <a:prstGeom prst="rect">
          <a:avLst/>
        </a:prstGeom>
      </xdr:spPr>
    </xdr:pic>
    <xdr:clientData/>
  </xdr:twoCellAnchor>
  <xdr:twoCellAnchor editAs="oneCell">
    <xdr:from>
      <xdr:col>3</xdr:col>
      <xdr:colOff>28574</xdr:colOff>
      <xdr:row>6</xdr:row>
      <xdr:rowOff>171449</xdr:rowOff>
    </xdr:from>
    <xdr:to>
      <xdr:col>3</xdr:col>
      <xdr:colOff>6567054</xdr:colOff>
      <xdr:row>8</xdr:row>
      <xdr:rowOff>28574</xdr:rowOff>
    </xdr:to>
    <xdr:pic>
      <xdr:nvPicPr>
        <xdr:cNvPr id="5" name="Image 1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9774" y="4238624"/>
          <a:ext cx="4433455" cy="238125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</xdr:colOff>
      <xdr:row>9</xdr:row>
      <xdr:rowOff>142875</xdr:rowOff>
    </xdr:from>
    <xdr:to>
      <xdr:col>3</xdr:col>
      <xdr:colOff>6534151</xdr:colOff>
      <xdr:row>11</xdr:row>
      <xdr:rowOff>2009</xdr:rowOff>
    </xdr:to>
    <xdr:pic>
      <xdr:nvPicPr>
        <xdr:cNvPr id="6" name="Image 1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9300" y="4724400"/>
          <a:ext cx="4391026" cy="240134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</xdr:colOff>
      <xdr:row>12</xdr:row>
      <xdr:rowOff>38100</xdr:rowOff>
    </xdr:from>
    <xdr:to>
      <xdr:col>3</xdr:col>
      <xdr:colOff>6419851</xdr:colOff>
      <xdr:row>13</xdr:row>
      <xdr:rowOff>106542</xdr:rowOff>
    </xdr:to>
    <xdr:pic>
      <xdr:nvPicPr>
        <xdr:cNvPr id="7" name="Image 2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9300" y="5076825"/>
          <a:ext cx="4276726" cy="258942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</xdr:colOff>
      <xdr:row>14</xdr:row>
      <xdr:rowOff>47625</xdr:rowOff>
    </xdr:from>
    <xdr:to>
      <xdr:col>3</xdr:col>
      <xdr:colOff>6372225</xdr:colOff>
      <xdr:row>15</xdr:row>
      <xdr:rowOff>112021</xdr:rowOff>
    </xdr:to>
    <xdr:pic>
      <xdr:nvPicPr>
        <xdr:cNvPr id="8" name="Image 2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9300" y="5448300"/>
          <a:ext cx="3895725" cy="254896"/>
        </a:xfrm>
        <a:prstGeom prst="rect">
          <a:avLst/>
        </a:prstGeom>
      </xdr:spPr>
    </xdr:pic>
    <xdr:clientData/>
  </xdr:twoCellAnchor>
  <xdr:twoCellAnchor editAs="oneCell">
    <xdr:from>
      <xdr:col>3</xdr:col>
      <xdr:colOff>38099</xdr:colOff>
      <xdr:row>16</xdr:row>
      <xdr:rowOff>28574</xdr:rowOff>
    </xdr:from>
    <xdr:to>
      <xdr:col>3</xdr:col>
      <xdr:colOff>6372225</xdr:colOff>
      <xdr:row>17</xdr:row>
      <xdr:rowOff>109983</xdr:rowOff>
    </xdr:to>
    <xdr:pic>
      <xdr:nvPicPr>
        <xdr:cNvPr id="9" name="Image 23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9299" y="5791199"/>
          <a:ext cx="3867151" cy="271909"/>
        </a:xfrm>
        <a:prstGeom prst="rect">
          <a:avLst/>
        </a:prstGeom>
      </xdr:spPr>
    </xdr:pic>
    <xdr:clientData/>
  </xdr:twoCellAnchor>
  <xdr:twoCellAnchor editAs="oneCell">
    <xdr:from>
      <xdr:col>3</xdr:col>
      <xdr:colOff>28575</xdr:colOff>
      <xdr:row>17</xdr:row>
      <xdr:rowOff>19050</xdr:rowOff>
    </xdr:from>
    <xdr:to>
      <xdr:col>3</xdr:col>
      <xdr:colOff>6368415</xdr:colOff>
      <xdr:row>18</xdr:row>
      <xdr:rowOff>114300</xdr:rowOff>
    </xdr:to>
    <xdr:pic>
      <xdr:nvPicPr>
        <xdr:cNvPr id="10" name="Image 24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9775" y="6096000"/>
          <a:ext cx="3901440" cy="285750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</xdr:colOff>
      <xdr:row>18</xdr:row>
      <xdr:rowOff>152400</xdr:rowOff>
    </xdr:from>
    <xdr:to>
      <xdr:col>3</xdr:col>
      <xdr:colOff>6667501</xdr:colOff>
      <xdr:row>19</xdr:row>
      <xdr:rowOff>164074</xdr:rowOff>
    </xdr:to>
    <xdr:pic>
      <xdr:nvPicPr>
        <xdr:cNvPr id="11" name="Image 25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9300" y="6543675"/>
          <a:ext cx="4600576" cy="202174"/>
        </a:xfrm>
        <a:prstGeom prst="rect">
          <a:avLst/>
        </a:prstGeom>
      </xdr:spPr>
    </xdr:pic>
    <xdr:clientData/>
  </xdr:twoCellAnchor>
  <xdr:twoCellAnchor editAs="oneCell">
    <xdr:from>
      <xdr:col>3</xdr:col>
      <xdr:colOff>47625</xdr:colOff>
      <xdr:row>21</xdr:row>
      <xdr:rowOff>76200</xdr:rowOff>
    </xdr:from>
    <xdr:to>
      <xdr:col>3</xdr:col>
      <xdr:colOff>6677025</xdr:colOff>
      <xdr:row>22</xdr:row>
      <xdr:rowOff>88888</xdr:rowOff>
    </xdr:to>
    <xdr:pic>
      <xdr:nvPicPr>
        <xdr:cNvPr id="12" name="Image 26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8825" y="7010400"/>
          <a:ext cx="4838700" cy="20318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2</xdr:row>
      <xdr:rowOff>104775</xdr:rowOff>
    </xdr:from>
    <xdr:to>
      <xdr:col>4</xdr:col>
      <xdr:colOff>3219450</xdr:colOff>
      <xdr:row>3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24100" y="3019425"/>
          <a:ext cx="1990725" cy="3905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142875</xdr:colOff>
      <xdr:row>4</xdr:row>
      <xdr:rowOff>114300</xdr:rowOff>
    </xdr:from>
    <xdr:to>
      <xdr:col>4</xdr:col>
      <xdr:colOff>3238500</xdr:colOff>
      <xdr:row>4</xdr:row>
      <xdr:rowOff>476250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71725" y="4152900"/>
          <a:ext cx="1962150" cy="3619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114300</xdr:colOff>
      <xdr:row>5</xdr:row>
      <xdr:rowOff>114300</xdr:rowOff>
    </xdr:from>
    <xdr:to>
      <xdr:col>4</xdr:col>
      <xdr:colOff>3228975</xdr:colOff>
      <xdr:row>5</xdr:row>
      <xdr:rowOff>457200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343150" y="4714875"/>
          <a:ext cx="1981200" cy="342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180975</xdr:colOff>
      <xdr:row>3</xdr:row>
      <xdr:rowOff>161925</xdr:rowOff>
    </xdr:from>
    <xdr:to>
      <xdr:col>4</xdr:col>
      <xdr:colOff>3181350</xdr:colOff>
      <xdr:row>3</xdr:row>
      <xdr:rowOff>429514</xdr:rowOff>
    </xdr:to>
    <xdr:pic>
      <xdr:nvPicPr>
        <xdr:cNvPr id="5" name="Image 5" descr="http://prologue.amersports.int/common/article/fiche/BIN391363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3638550"/>
          <a:ext cx="1866900" cy="2675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LOMON/2016/FW16/LAB%20Alpine/FIS%20Salomon%20LAB%201617_Alpine_C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YŽE + VÁZÁNÍ"/>
      <sheetName val="BOTY"/>
      <sheetName val="PŘILBY, BRÝLE, PÁTEŘÁKY, HOLE"/>
      <sheetName val="BAGY, VAKY"/>
      <sheetName val="Spare Parts"/>
      <sheetName val="tech_recap_ski"/>
      <sheetName val="tech_recap_binding"/>
    </sheetNames>
    <sheetDataSet>
      <sheetData sheetId="0">
        <row r="19">
          <cell r="D19">
            <v>0.25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0"/>
  <sheetViews>
    <sheetView tabSelected="1" zoomScale="70" zoomScaleNormal="70" workbookViewId="0">
      <selection activeCell="F77" sqref="F77"/>
    </sheetView>
  </sheetViews>
  <sheetFormatPr defaultRowHeight="15"/>
  <cols>
    <col min="1" max="1" width="13.5703125" style="256" customWidth="1"/>
    <col min="2" max="2" width="22" style="264" customWidth="1"/>
    <col min="3" max="3" width="36.5703125" style="265" customWidth="1"/>
    <col min="4" max="4" width="19.5703125" style="265" customWidth="1"/>
    <col min="5" max="5" width="24.140625" style="266" bestFit="1" customWidth="1"/>
    <col min="6" max="6" width="25.140625" style="266" bestFit="1" customWidth="1"/>
    <col min="7" max="7" width="22.5703125" style="272" bestFit="1" customWidth="1"/>
    <col min="8" max="8" width="20.7109375" style="273" customWidth="1"/>
    <col min="9" max="9" width="20.7109375" style="274" customWidth="1"/>
    <col min="10" max="10" width="20.85546875" style="275" customWidth="1"/>
    <col min="11" max="11" width="15.7109375" style="276" customWidth="1"/>
    <col min="12" max="12" width="15.7109375" style="277" customWidth="1"/>
    <col min="13" max="13" width="26.28515625" style="263" bestFit="1" customWidth="1"/>
  </cols>
  <sheetData>
    <row r="1" spans="1:13">
      <c r="A1" s="1"/>
      <c r="B1" s="2"/>
      <c r="C1" s="3"/>
      <c r="D1" s="3"/>
      <c r="E1" s="4"/>
      <c r="F1" s="4"/>
      <c r="G1" s="5"/>
      <c r="H1" s="6"/>
      <c r="I1" s="7"/>
      <c r="J1" s="8"/>
      <c r="K1" s="9"/>
      <c r="L1" s="10"/>
      <c r="M1" s="11"/>
    </row>
    <row r="2" spans="1:13" ht="30">
      <c r="A2" s="550" t="s">
        <v>0</v>
      </c>
      <c r="B2" s="550"/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12"/>
    </row>
    <row r="3" spans="1:13" ht="18">
      <c r="A3" s="551" t="s">
        <v>1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12"/>
    </row>
    <row r="4" spans="1:13" ht="16.5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</row>
    <row r="5" spans="1:13" s="295" customFormat="1" ht="18.75">
      <c r="A5" s="15" t="s">
        <v>2</v>
      </c>
      <c r="B5" s="16"/>
      <c r="C5" s="16"/>
      <c r="D5" s="16"/>
      <c r="E5" s="290"/>
      <c r="F5" s="17" t="s">
        <v>3</v>
      </c>
      <c r="G5" s="17"/>
      <c r="H5" s="291"/>
      <c r="I5" s="291"/>
      <c r="J5" s="292"/>
      <c r="K5" s="292"/>
      <c r="L5" s="293"/>
      <c r="M5" s="294"/>
    </row>
    <row r="6" spans="1:13" s="295" customFormat="1" ht="18.75">
      <c r="A6" s="18" t="s">
        <v>4</v>
      </c>
      <c r="B6" s="19"/>
      <c r="C6" s="19"/>
      <c r="D6" s="19"/>
      <c r="E6" s="296"/>
      <c r="F6" s="20"/>
      <c r="G6" s="297"/>
      <c r="H6" s="28"/>
      <c r="I6" s="28"/>
      <c r="J6" s="298"/>
      <c r="K6" s="298"/>
      <c r="L6" s="299"/>
      <c r="M6" s="294"/>
    </row>
    <row r="7" spans="1:13" s="295" customFormat="1" ht="18.75">
      <c r="A7" s="18"/>
      <c r="B7" s="19"/>
      <c r="C7" s="19"/>
      <c r="D7" s="19"/>
      <c r="E7" s="296"/>
      <c r="F7" s="20"/>
      <c r="G7" s="297"/>
      <c r="H7" s="28"/>
      <c r="I7" s="28"/>
      <c r="J7" s="298"/>
      <c r="K7" s="298"/>
      <c r="L7" s="299"/>
      <c r="M7" s="294"/>
    </row>
    <row r="8" spans="1:13" s="295" customFormat="1" ht="18.75">
      <c r="A8" s="18"/>
      <c r="B8" s="19"/>
      <c r="C8" s="19"/>
      <c r="D8" s="19"/>
      <c r="E8" s="296"/>
      <c r="F8" s="20"/>
      <c r="G8" s="297"/>
      <c r="H8" s="28"/>
      <c r="I8" s="28"/>
      <c r="J8" s="298"/>
      <c r="K8" s="298"/>
      <c r="L8" s="299"/>
      <c r="M8" s="294"/>
    </row>
    <row r="9" spans="1:13" s="295" customFormat="1" ht="18.75">
      <c r="A9" s="18"/>
      <c r="B9" s="19"/>
      <c r="C9" s="19"/>
      <c r="D9" s="19"/>
      <c r="E9" s="296"/>
      <c r="F9" s="20"/>
      <c r="G9" s="297"/>
      <c r="H9" s="28"/>
      <c r="I9" s="28"/>
      <c r="J9" s="298"/>
      <c r="K9" s="298"/>
      <c r="L9" s="299"/>
      <c r="M9" s="294"/>
    </row>
    <row r="10" spans="1:13" s="295" customFormat="1" ht="18.75">
      <c r="A10" s="18"/>
      <c r="B10" s="19"/>
      <c r="C10" s="19"/>
      <c r="D10" s="19"/>
      <c r="E10" s="296"/>
      <c r="F10" s="20" t="s">
        <v>5</v>
      </c>
      <c r="G10" s="20"/>
      <c r="H10" s="28"/>
      <c r="I10" s="28"/>
      <c r="J10" s="298"/>
      <c r="K10" s="298"/>
      <c r="L10" s="299"/>
      <c r="M10" s="294"/>
    </row>
    <row r="11" spans="1:13" s="295" customFormat="1" ht="18.75">
      <c r="A11" s="18"/>
      <c r="B11" s="19"/>
      <c r="C11" s="19"/>
      <c r="D11" s="19"/>
      <c r="E11" s="296"/>
      <c r="F11" s="20" t="s">
        <v>6</v>
      </c>
      <c r="G11" s="20"/>
      <c r="H11" s="28"/>
      <c r="I11" s="28"/>
      <c r="J11" s="298"/>
      <c r="K11" s="298"/>
      <c r="L11" s="299"/>
      <c r="M11" s="294"/>
    </row>
    <row r="12" spans="1:13" s="295" customFormat="1" ht="18.75">
      <c r="A12" s="18"/>
      <c r="B12" s="19"/>
      <c r="C12" s="19"/>
      <c r="D12" s="19"/>
      <c r="E12" s="296"/>
      <c r="F12" s="20" t="s">
        <v>7</v>
      </c>
      <c r="G12" s="20"/>
      <c r="H12" s="28"/>
      <c r="I12" s="28"/>
      <c r="J12" s="298"/>
      <c r="K12" s="298"/>
      <c r="L12" s="299"/>
      <c r="M12" s="294"/>
    </row>
    <row r="13" spans="1:13" s="295" customFormat="1" ht="18.75">
      <c r="A13" s="18" t="s">
        <v>8</v>
      </c>
      <c r="B13" s="19"/>
      <c r="C13" s="19"/>
      <c r="D13" s="19"/>
      <c r="E13" s="296"/>
      <c r="F13" s="20"/>
      <c r="G13" s="297"/>
      <c r="H13" s="28"/>
      <c r="I13" s="28"/>
      <c r="J13" s="298"/>
      <c r="K13" s="298"/>
      <c r="L13" s="299"/>
      <c r="M13" s="294"/>
    </row>
    <row r="14" spans="1:13" s="295" customFormat="1" ht="18.75">
      <c r="A14" s="18" t="s">
        <v>9</v>
      </c>
      <c r="B14" s="19"/>
      <c r="C14" s="19"/>
      <c r="D14" s="19"/>
      <c r="E14" s="296"/>
      <c r="F14" s="20"/>
      <c r="G14" s="297"/>
      <c r="H14" s="28"/>
      <c r="I14" s="28"/>
      <c r="J14" s="298"/>
      <c r="K14" s="298"/>
      <c r="L14" s="299"/>
      <c r="M14" s="294"/>
    </row>
    <row r="15" spans="1:13" s="295" customFormat="1" ht="19.5" thickBot="1">
      <c r="A15" s="21" t="s">
        <v>10</v>
      </c>
      <c r="B15" s="22"/>
      <c r="C15" s="22"/>
      <c r="D15" s="22"/>
      <c r="E15" s="300"/>
      <c r="F15" s="301"/>
      <c r="G15" s="302"/>
      <c r="H15" s="303"/>
      <c r="I15" s="303"/>
      <c r="J15" s="304"/>
      <c r="K15" s="304"/>
      <c r="L15" s="305"/>
      <c r="M15" s="306"/>
    </row>
    <row r="16" spans="1:13" s="295" customFormat="1" ht="18.75">
      <c r="A16" s="15" t="s">
        <v>11</v>
      </c>
      <c r="B16" s="16"/>
      <c r="C16" s="16"/>
      <c r="D16" s="16"/>
      <c r="E16" s="290"/>
      <c r="F16" s="17"/>
      <c r="G16" s="307"/>
      <c r="H16" s="17"/>
      <c r="I16" s="291"/>
      <c r="J16" s="17"/>
      <c r="K16" s="17"/>
      <c r="L16" s="291"/>
      <c r="M16" s="28"/>
    </row>
    <row r="17" spans="1:13" s="295" customFormat="1" ht="18.75">
      <c r="A17" s="18" t="s">
        <v>12</v>
      </c>
      <c r="B17" s="19"/>
      <c r="C17" s="19"/>
      <c r="D17" s="19"/>
      <c r="E17" s="296"/>
      <c r="F17" s="20"/>
      <c r="G17" s="297"/>
      <c r="H17" s="20"/>
      <c r="I17" s="28"/>
      <c r="J17" s="20"/>
      <c r="K17" s="20"/>
      <c r="L17" s="28"/>
      <c r="M17" s="28"/>
    </row>
    <row r="18" spans="1:13" s="295" customFormat="1" ht="18.75">
      <c r="A18" s="18" t="s">
        <v>13</v>
      </c>
      <c r="B18" s="19"/>
      <c r="C18" s="19"/>
      <c r="D18" s="19"/>
      <c r="E18" s="296"/>
      <c r="F18" s="20"/>
      <c r="G18" s="297"/>
      <c r="H18" s="20"/>
      <c r="I18" s="28"/>
      <c r="J18" s="20"/>
      <c r="K18" s="20"/>
      <c r="L18" s="28"/>
      <c r="M18" s="28"/>
    </row>
    <row r="19" spans="1:13" s="295" customFormat="1" ht="18.75">
      <c r="A19" s="18" t="s">
        <v>14</v>
      </c>
      <c r="B19" s="20"/>
      <c r="C19" s="308"/>
      <c r="D19" s="24">
        <v>0.3</v>
      </c>
      <c r="E19" s="20"/>
      <c r="F19" s="20"/>
      <c r="G19" s="20"/>
      <c r="H19" s="20"/>
      <c r="I19" s="28"/>
      <c r="J19" s="20"/>
      <c r="K19" s="20"/>
      <c r="L19" s="28"/>
      <c r="M19" s="28"/>
    </row>
    <row r="20" spans="1:13" s="295" customFormat="1" ht="18.75">
      <c r="A20" s="18" t="s">
        <v>15</v>
      </c>
      <c r="B20" s="20"/>
      <c r="C20" s="19"/>
      <c r="D20" s="20"/>
      <c r="E20" s="20"/>
      <c r="F20" s="20"/>
      <c r="G20" s="20"/>
      <c r="H20" s="20"/>
      <c r="I20" s="28"/>
      <c r="J20" s="20"/>
      <c r="K20" s="20"/>
      <c r="L20" s="28"/>
      <c r="M20" s="28"/>
    </row>
    <row r="21" spans="1:13" s="295" customFormat="1" ht="18.75">
      <c r="A21" s="18" t="s">
        <v>16</v>
      </c>
      <c r="B21" s="19" t="s">
        <v>17</v>
      </c>
      <c r="C21" s="25" t="s">
        <v>441</v>
      </c>
      <c r="D21" s="25"/>
      <c r="E21" s="26"/>
      <c r="F21" s="552">
        <v>0.6</v>
      </c>
      <c r="G21" s="552"/>
      <c r="H21" s="26"/>
      <c r="I21" s="27"/>
      <c r="J21" s="26"/>
      <c r="K21" s="26"/>
      <c r="L21" s="309"/>
      <c r="M21" s="27"/>
    </row>
    <row r="22" spans="1:13" s="295" customFormat="1" ht="18.75">
      <c r="A22" s="18"/>
      <c r="B22" s="19" t="s">
        <v>18</v>
      </c>
      <c r="C22" s="25" t="s">
        <v>442</v>
      </c>
      <c r="D22" s="19"/>
      <c r="E22" s="19"/>
      <c r="F22" s="552">
        <v>0.4</v>
      </c>
      <c r="G22" s="552"/>
      <c r="H22" s="20"/>
      <c r="I22" s="28"/>
      <c r="J22" s="20"/>
      <c r="K22" s="20"/>
      <c r="L22" s="28"/>
      <c r="M22" s="28"/>
    </row>
    <row r="23" spans="1:13" s="295" customFormat="1" ht="18.75">
      <c r="A23" s="18"/>
      <c r="B23" s="19" t="s">
        <v>19</v>
      </c>
      <c r="C23" s="25" t="s">
        <v>20</v>
      </c>
      <c r="D23" s="19"/>
      <c r="E23" s="19"/>
      <c r="F23" s="552">
        <v>0.3</v>
      </c>
      <c r="G23" s="552"/>
      <c r="H23" s="20"/>
      <c r="I23" s="28"/>
      <c r="J23" s="20"/>
      <c r="K23" s="20"/>
      <c r="L23" s="28"/>
      <c r="M23" s="28"/>
    </row>
    <row r="24" spans="1:13" s="295" customFormat="1" ht="18.75">
      <c r="A24" s="18"/>
      <c r="B24" s="19"/>
      <c r="C24" s="25"/>
      <c r="D24" s="19"/>
      <c r="E24" s="296"/>
      <c r="F24" s="20"/>
      <c r="G24" s="297"/>
      <c r="H24" s="28"/>
      <c r="I24" s="28"/>
      <c r="J24" s="298"/>
      <c r="K24" s="298"/>
      <c r="L24" s="299"/>
      <c r="M24" s="294"/>
    </row>
    <row r="25" spans="1:13" s="295" customFormat="1" ht="19.5" thickBot="1">
      <c r="A25" s="18"/>
      <c r="B25" s="19"/>
      <c r="C25" s="19"/>
      <c r="D25" s="19"/>
      <c r="E25" s="296"/>
      <c r="F25" s="20"/>
      <c r="G25" s="297"/>
      <c r="H25" s="28"/>
      <c r="I25" s="28"/>
      <c r="J25" s="298"/>
      <c r="K25" s="298"/>
      <c r="L25" s="299"/>
      <c r="M25" s="294"/>
    </row>
    <row r="26" spans="1:13" s="295" customFormat="1" ht="19.5" thickBot="1">
      <c r="A26" s="29"/>
      <c r="B26" s="30" t="s">
        <v>21</v>
      </c>
      <c r="C26" s="310"/>
      <c r="D26" s="31">
        <f>('LYŽE + VÁZÁNÍ'!L131+'LYŽE + VÁZÁNÍ'!L157+BOTY!L21+'PŘILBY, BRÝLE, PÁTEŘÁKY, HOLE'!J36+'BAGY, VAKY'!K19+'Spare Parts'!I31)*1.21</f>
        <v>0</v>
      </c>
      <c r="E26" s="311"/>
      <c r="F26" s="312"/>
      <c r="G26" s="313"/>
      <c r="H26" s="28"/>
      <c r="I26" s="28"/>
      <c r="J26" s="298"/>
      <c r="K26" s="298"/>
      <c r="L26" s="299"/>
      <c r="M26" s="294"/>
    </row>
    <row r="27" spans="1:13" ht="18">
      <c r="A27" s="23"/>
      <c r="B27" s="32"/>
      <c r="C27" s="32"/>
      <c r="D27" s="32"/>
      <c r="E27" s="32"/>
      <c r="F27" s="32"/>
      <c r="G27" s="33"/>
      <c r="H27" s="33"/>
      <c r="I27" s="34"/>
      <c r="J27" s="35"/>
      <c r="K27" s="36"/>
      <c r="L27" s="34"/>
      <c r="M27" s="37"/>
    </row>
    <row r="28" spans="1:13" ht="16.5" thickBot="1">
      <c r="A28" s="38"/>
      <c r="B28" s="39"/>
      <c r="C28" s="39"/>
      <c r="D28" s="39"/>
      <c r="E28" s="39"/>
      <c r="F28" s="39"/>
      <c r="G28" s="40"/>
      <c r="H28" s="40"/>
      <c r="I28" s="41"/>
      <c r="J28" s="42"/>
      <c r="K28" s="43"/>
      <c r="L28" s="41"/>
      <c r="M28" s="37"/>
    </row>
    <row r="29" spans="1:13" ht="18.75" thickBot="1">
      <c r="A29" s="1"/>
      <c r="B29" s="44"/>
      <c r="C29" s="44"/>
      <c r="D29" s="44"/>
      <c r="E29" s="45"/>
      <c r="F29" s="46"/>
      <c r="G29" s="47"/>
      <c r="H29" s="48">
        <f>D19</f>
        <v>0.3</v>
      </c>
      <c r="I29" s="49">
        <f>H29</f>
        <v>0.3</v>
      </c>
      <c r="J29" s="50"/>
      <c r="K29" s="51"/>
      <c r="L29" s="52"/>
      <c r="M29" s="37"/>
    </row>
    <row r="30" spans="1:13" s="279" customFormat="1" ht="15.75">
      <c r="A30" s="53"/>
      <c r="B30" s="54"/>
      <c r="C30" s="55"/>
      <c r="D30" s="55"/>
      <c r="E30" s="55"/>
      <c r="F30" s="55"/>
      <c r="G30" s="56"/>
      <c r="H30" s="57"/>
      <c r="I30" s="58"/>
      <c r="J30" s="59"/>
      <c r="K30" s="60"/>
      <c r="L30" s="61"/>
      <c r="M30" s="278"/>
    </row>
    <row r="31" spans="1:13" s="279" customFormat="1" ht="30">
      <c r="A31" s="53"/>
      <c r="B31" s="62" t="s">
        <v>22</v>
      </c>
      <c r="C31" s="63" t="s">
        <v>23</v>
      </c>
      <c r="D31" s="64" t="s">
        <v>24</v>
      </c>
      <c r="E31" s="65" t="s">
        <v>25</v>
      </c>
      <c r="F31" s="65" t="s">
        <v>26</v>
      </c>
      <c r="G31" s="66" t="s">
        <v>27</v>
      </c>
      <c r="H31" s="67" t="s">
        <v>28</v>
      </c>
      <c r="I31" s="68" t="s">
        <v>29</v>
      </c>
      <c r="J31" s="69"/>
      <c r="K31" s="70" t="s">
        <v>30</v>
      </c>
      <c r="L31" s="71" t="s">
        <v>31</v>
      </c>
      <c r="M31" s="278"/>
    </row>
    <row r="32" spans="1:13" s="279" customFormat="1" ht="15.75">
      <c r="A32" s="53"/>
      <c r="B32" s="62"/>
      <c r="C32" s="63"/>
      <c r="D32" s="64"/>
      <c r="E32" s="65"/>
      <c r="F32" s="65"/>
      <c r="G32" s="72"/>
      <c r="H32" s="73"/>
      <c r="I32" s="74"/>
      <c r="J32" s="69"/>
      <c r="K32" s="75"/>
      <c r="L32" s="76"/>
      <c r="M32" s="278"/>
    </row>
    <row r="33" spans="1:13" s="279" customFormat="1" ht="15.75">
      <c r="A33" s="53"/>
      <c r="B33" s="77" t="s">
        <v>32</v>
      </c>
      <c r="C33" s="78"/>
      <c r="D33" s="78"/>
      <c r="E33" s="79"/>
      <c r="F33" s="79"/>
      <c r="G33" s="80"/>
      <c r="H33" s="80"/>
      <c r="I33" s="81"/>
      <c r="J33" s="69"/>
      <c r="K33" s="82"/>
      <c r="L33" s="83"/>
      <c r="M33" s="278"/>
    </row>
    <row r="34" spans="1:13" s="279" customFormat="1" ht="15.75">
      <c r="A34" s="53"/>
      <c r="B34" s="84" t="s">
        <v>33</v>
      </c>
      <c r="C34" s="85" t="s">
        <v>34</v>
      </c>
      <c r="D34" s="85" t="s">
        <v>35</v>
      </c>
      <c r="E34" s="86">
        <v>218</v>
      </c>
      <c r="F34" s="87" t="s">
        <v>275</v>
      </c>
      <c r="G34" s="88">
        <v>27490</v>
      </c>
      <c r="H34" s="88">
        <f>G34*(1-$H$29)</f>
        <v>19243</v>
      </c>
      <c r="I34" s="89">
        <f>H34/1.21</f>
        <v>15903.305785123968</v>
      </c>
      <c r="J34" s="69"/>
      <c r="K34" s="90">
        <v>0</v>
      </c>
      <c r="L34" s="91">
        <f>I34*K34</f>
        <v>0</v>
      </c>
      <c r="M34" s="280" t="s">
        <v>36</v>
      </c>
    </row>
    <row r="35" spans="1:13" s="279" customFormat="1" ht="15.75">
      <c r="A35" s="53"/>
      <c r="B35" s="84" t="s">
        <v>37</v>
      </c>
      <c r="C35" s="85" t="s">
        <v>38</v>
      </c>
      <c r="D35" s="85" t="s">
        <v>39</v>
      </c>
      <c r="E35" s="86">
        <v>213</v>
      </c>
      <c r="F35" s="87" t="s">
        <v>275</v>
      </c>
      <c r="G35" s="88">
        <v>27490</v>
      </c>
      <c r="H35" s="88">
        <f t="shared" ref="H35:H92" si="0">G35*(1-$H$29)</f>
        <v>19243</v>
      </c>
      <c r="I35" s="89">
        <f t="shared" ref="I35:I92" si="1">H35/1.21</f>
        <v>15903.305785123968</v>
      </c>
      <c r="J35" s="69"/>
      <c r="K35" s="90">
        <v>0</v>
      </c>
      <c r="L35" s="91">
        <f t="shared" ref="L35:L92" si="2">I35*K35</f>
        <v>0</v>
      </c>
      <c r="M35" s="280" t="s">
        <v>36</v>
      </c>
    </row>
    <row r="36" spans="1:13" s="279" customFormat="1" ht="15.75">
      <c r="A36" s="53"/>
      <c r="B36" s="84"/>
      <c r="C36" s="85"/>
      <c r="D36" s="85"/>
      <c r="E36" s="86"/>
      <c r="F36" s="87"/>
      <c r="G36" s="88"/>
      <c r="H36" s="88"/>
      <c r="I36" s="89"/>
      <c r="J36" s="69"/>
      <c r="K36" s="92"/>
      <c r="L36" s="93"/>
      <c r="M36" s="280"/>
    </row>
    <row r="37" spans="1:13" s="279" customFormat="1" ht="15.75">
      <c r="A37" s="53"/>
      <c r="B37" s="84" t="s">
        <v>40</v>
      </c>
      <c r="C37" s="85" t="s">
        <v>41</v>
      </c>
      <c r="D37" s="85" t="s">
        <v>35</v>
      </c>
      <c r="E37" s="86">
        <v>212</v>
      </c>
      <c r="F37" s="87" t="s">
        <v>276</v>
      </c>
      <c r="G37" s="88">
        <v>22990</v>
      </c>
      <c r="H37" s="88">
        <f t="shared" si="0"/>
        <v>16092.999999999998</v>
      </c>
      <c r="I37" s="89">
        <f t="shared" si="1"/>
        <v>13299.999999999998</v>
      </c>
      <c r="J37" s="69"/>
      <c r="K37" s="92">
        <v>0</v>
      </c>
      <c r="L37" s="91">
        <f t="shared" si="2"/>
        <v>0</v>
      </c>
      <c r="M37" s="280" t="s">
        <v>36</v>
      </c>
    </row>
    <row r="38" spans="1:13" s="279" customFormat="1" ht="15.75">
      <c r="A38" s="53"/>
      <c r="B38" s="94" t="s">
        <v>42</v>
      </c>
      <c r="C38" s="95" t="s">
        <v>43</v>
      </c>
      <c r="D38" s="95"/>
      <c r="E38" s="96"/>
      <c r="F38" s="97"/>
      <c r="G38" s="98">
        <v>30990</v>
      </c>
      <c r="H38" s="88">
        <f t="shared" si="0"/>
        <v>21693</v>
      </c>
      <c r="I38" s="89">
        <f t="shared" si="1"/>
        <v>17928.099173553721</v>
      </c>
      <c r="J38" s="69"/>
      <c r="K38" s="90">
        <v>0</v>
      </c>
      <c r="L38" s="91">
        <f t="shared" si="2"/>
        <v>0</v>
      </c>
      <c r="M38" s="280"/>
    </row>
    <row r="39" spans="1:13" s="279" customFormat="1" ht="15.75">
      <c r="A39" s="53"/>
      <c r="B39" s="94" t="s">
        <v>42</v>
      </c>
      <c r="C39" s="95" t="s">
        <v>44</v>
      </c>
      <c r="D39" s="95"/>
      <c r="E39" s="96"/>
      <c r="F39" s="97"/>
      <c r="G39" s="98">
        <v>28490</v>
      </c>
      <c r="H39" s="88">
        <f t="shared" si="0"/>
        <v>19943</v>
      </c>
      <c r="I39" s="89">
        <f t="shared" si="1"/>
        <v>16481.818181818184</v>
      </c>
      <c r="J39" s="69"/>
      <c r="K39" s="90">
        <v>0</v>
      </c>
      <c r="L39" s="91">
        <f t="shared" si="2"/>
        <v>0</v>
      </c>
      <c r="M39" s="280"/>
    </row>
    <row r="40" spans="1:13" s="279" customFormat="1" ht="15.75">
      <c r="A40" s="53"/>
      <c r="B40" s="84"/>
      <c r="C40" s="85"/>
      <c r="D40" s="85"/>
      <c r="E40" s="86"/>
      <c r="F40" s="87"/>
      <c r="G40" s="88"/>
      <c r="H40" s="88"/>
      <c r="I40" s="89"/>
      <c r="J40" s="69"/>
      <c r="K40" s="92"/>
      <c r="L40" s="93"/>
      <c r="M40" s="280"/>
    </row>
    <row r="41" spans="1:13" s="279" customFormat="1" ht="15.75">
      <c r="A41" s="53"/>
      <c r="B41" s="84" t="s">
        <v>45</v>
      </c>
      <c r="C41" s="85" t="s">
        <v>46</v>
      </c>
      <c r="D41" s="85" t="s">
        <v>39</v>
      </c>
      <c r="E41" s="86">
        <v>210</v>
      </c>
      <c r="F41" s="87" t="s">
        <v>277</v>
      </c>
      <c r="G41" s="88">
        <v>22990</v>
      </c>
      <c r="H41" s="88">
        <f t="shared" si="0"/>
        <v>16092.999999999998</v>
      </c>
      <c r="I41" s="89">
        <f t="shared" si="1"/>
        <v>13299.999999999998</v>
      </c>
      <c r="J41" s="69"/>
      <c r="K41" s="92">
        <v>0</v>
      </c>
      <c r="L41" s="91">
        <f t="shared" si="2"/>
        <v>0</v>
      </c>
      <c r="M41" s="280" t="s">
        <v>36</v>
      </c>
    </row>
    <row r="42" spans="1:13" s="279" customFormat="1" ht="15.75">
      <c r="A42" s="53"/>
      <c r="B42" s="94" t="s">
        <v>42</v>
      </c>
      <c r="C42" s="95" t="s">
        <v>43</v>
      </c>
      <c r="D42" s="95"/>
      <c r="E42" s="96"/>
      <c r="F42" s="97"/>
      <c r="G42" s="98">
        <v>30990</v>
      </c>
      <c r="H42" s="88">
        <f t="shared" si="0"/>
        <v>21693</v>
      </c>
      <c r="I42" s="89">
        <f t="shared" si="1"/>
        <v>17928.099173553721</v>
      </c>
      <c r="J42" s="69"/>
      <c r="K42" s="90">
        <v>0</v>
      </c>
      <c r="L42" s="91">
        <f t="shared" si="2"/>
        <v>0</v>
      </c>
      <c r="M42" s="280"/>
    </row>
    <row r="43" spans="1:13" s="279" customFormat="1" ht="15.75">
      <c r="A43" s="53"/>
      <c r="B43" s="94" t="s">
        <v>42</v>
      </c>
      <c r="C43" s="95" t="s">
        <v>44</v>
      </c>
      <c r="D43" s="95"/>
      <c r="E43" s="96"/>
      <c r="F43" s="97"/>
      <c r="G43" s="98">
        <v>28490</v>
      </c>
      <c r="H43" s="88">
        <f t="shared" si="0"/>
        <v>19943</v>
      </c>
      <c r="I43" s="89">
        <f t="shared" si="1"/>
        <v>16481.818181818184</v>
      </c>
      <c r="J43" s="69"/>
      <c r="K43" s="90">
        <v>0</v>
      </c>
      <c r="L43" s="91">
        <f t="shared" si="2"/>
        <v>0</v>
      </c>
      <c r="M43" s="280"/>
    </row>
    <row r="44" spans="1:13" s="279" customFormat="1" ht="15.75">
      <c r="A44" s="53"/>
      <c r="B44" s="84"/>
      <c r="C44" s="85"/>
      <c r="D44" s="85"/>
      <c r="E44" s="86"/>
      <c r="F44" s="87"/>
      <c r="G44" s="88"/>
      <c r="H44" s="88"/>
      <c r="I44" s="89"/>
      <c r="J44" s="69"/>
      <c r="K44" s="92"/>
      <c r="L44" s="93"/>
      <c r="M44" s="280"/>
    </row>
    <row r="45" spans="1:13" s="279" customFormat="1" ht="15.75">
      <c r="A45" s="53"/>
      <c r="B45" s="84" t="s">
        <v>47</v>
      </c>
      <c r="C45" s="85" t="s">
        <v>48</v>
      </c>
      <c r="D45" s="85" t="s">
        <v>49</v>
      </c>
      <c r="E45" s="86">
        <v>200</v>
      </c>
      <c r="F45" s="87" t="s">
        <v>278</v>
      </c>
      <c r="G45" s="88">
        <v>22990</v>
      </c>
      <c r="H45" s="88">
        <f t="shared" si="0"/>
        <v>16092.999999999998</v>
      </c>
      <c r="I45" s="89">
        <f t="shared" si="1"/>
        <v>13299.999999999998</v>
      </c>
      <c r="J45" s="69"/>
      <c r="K45" s="92">
        <v>0</v>
      </c>
      <c r="L45" s="91">
        <f t="shared" si="2"/>
        <v>0</v>
      </c>
      <c r="M45" s="280" t="s">
        <v>36</v>
      </c>
    </row>
    <row r="46" spans="1:13" s="279" customFormat="1" ht="15.75">
      <c r="A46" s="53"/>
      <c r="B46" s="94" t="s">
        <v>42</v>
      </c>
      <c r="C46" s="95" t="s">
        <v>44</v>
      </c>
      <c r="D46" s="95"/>
      <c r="E46" s="96"/>
      <c r="F46" s="97"/>
      <c r="G46" s="98">
        <v>27990</v>
      </c>
      <c r="H46" s="88">
        <f t="shared" si="0"/>
        <v>19593</v>
      </c>
      <c r="I46" s="89">
        <f t="shared" si="1"/>
        <v>16192.561983471074</v>
      </c>
      <c r="J46" s="69"/>
      <c r="K46" s="90">
        <v>0</v>
      </c>
      <c r="L46" s="91">
        <f t="shared" si="2"/>
        <v>0</v>
      </c>
      <c r="M46" s="280"/>
    </row>
    <row r="47" spans="1:13" s="279" customFormat="1" ht="15.75">
      <c r="A47" s="53"/>
      <c r="B47" s="94" t="s">
        <v>42</v>
      </c>
      <c r="C47" s="95" t="s">
        <v>50</v>
      </c>
      <c r="D47" s="95"/>
      <c r="E47" s="96"/>
      <c r="F47" s="97"/>
      <c r="G47" s="98">
        <v>26990</v>
      </c>
      <c r="H47" s="88">
        <f t="shared" si="0"/>
        <v>18893</v>
      </c>
      <c r="I47" s="89">
        <f t="shared" si="1"/>
        <v>15614.04958677686</v>
      </c>
      <c r="J47" s="69"/>
      <c r="K47" s="90">
        <v>0</v>
      </c>
      <c r="L47" s="91">
        <f t="shared" si="2"/>
        <v>0</v>
      </c>
      <c r="M47" s="280"/>
    </row>
    <row r="48" spans="1:13" s="279" customFormat="1" ht="15.75">
      <c r="A48" s="53"/>
      <c r="B48" s="84"/>
      <c r="C48" s="85"/>
      <c r="D48" s="85"/>
      <c r="E48" s="86"/>
      <c r="F48" s="87"/>
      <c r="G48" s="88"/>
      <c r="H48" s="88"/>
      <c r="I48" s="89"/>
      <c r="J48" s="69"/>
      <c r="K48" s="92"/>
      <c r="L48" s="93"/>
      <c r="M48" s="280"/>
    </row>
    <row r="49" spans="1:13" s="279" customFormat="1" ht="15.75">
      <c r="A49" s="53"/>
      <c r="B49" s="99" t="s">
        <v>51</v>
      </c>
      <c r="C49" s="100"/>
      <c r="D49" s="100"/>
      <c r="E49" s="101" t="s">
        <v>52</v>
      </c>
      <c r="F49" s="102"/>
      <c r="G49" s="103"/>
      <c r="H49" s="103"/>
      <c r="I49" s="103"/>
      <c r="J49" s="69"/>
      <c r="K49" s="104"/>
      <c r="L49" s="105"/>
      <c r="M49" s="278"/>
    </row>
    <row r="50" spans="1:13" s="279" customFormat="1" ht="15.75">
      <c r="A50" s="53"/>
      <c r="B50" s="106" t="s">
        <v>53</v>
      </c>
      <c r="C50" s="107" t="s">
        <v>54</v>
      </c>
      <c r="D50" s="107" t="s">
        <v>55</v>
      </c>
      <c r="E50" s="108" t="s">
        <v>56</v>
      </c>
      <c r="F50" s="109"/>
      <c r="G50" s="110">
        <v>14990</v>
      </c>
      <c r="H50" s="88">
        <f t="shared" si="0"/>
        <v>10493</v>
      </c>
      <c r="I50" s="89">
        <f t="shared" si="1"/>
        <v>8671.9008264462809</v>
      </c>
      <c r="J50" s="69"/>
      <c r="K50" s="111">
        <v>0</v>
      </c>
      <c r="L50" s="91">
        <f t="shared" si="2"/>
        <v>0</v>
      </c>
      <c r="M50" s="278"/>
    </row>
    <row r="51" spans="1:13" s="279" customFormat="1" ht="15.75">
      <c r="A51" s="53"/>
      <c r="B51" s="106" t="s">
        <v>57</v>
      </c>
      <c r="C51" s="107" t="s">
        <v>58</v>
      </c>
      <c r="D51" s="107" t="s">
        <v>55</v>
      </c>
      <c r="E51" s="108" t="s">
        <v>59</v>
      </c>
      <c r="F51" s="109"/>
      <c r="G51" s="110">
        <v>13590</v>
      </c>
      <c r="H51" s="88">
        <f t="shared" si="0"/>
        <v>9513</v>
      </c>
      <c r="I51" s="89">
        <f t="shared" si="1"/>
        <v>7861.9834710743808</v>
      </c>
      <c r="J51" s="69"/>
      <c r="K51" s="111">
        <v>0</v>
      </c>
      <c r="L51" s="91">
        <f t="shared" si="2"/>
        <v>0</v>
      </c>
      <c r="M51" s="278"/>
    </row>
    <row r="52" spans="1:13" s="279" customFormat="1" ht="15.75">
      <c r="A52" s="53"/>
      <c r="B52" s="106" t="s">
        <v>60</v>
      </c>
      <c r="C52" s="107" t="s">
        <v>61</v>
      </c>
      <c r="D52" s="107" t="s">
        <v>55</v>
      </c>
      <c r="E52" s="108" t="s">
        <v>62</v>
      </c>
      <c r="F52" s="109"/>
      <c r="G52" s="110">
        <v>8190</v>
      </c>
      <c r="H52" s="88">
        <f t="shared" si="0"/>
        <v>5733</v>
      </c>
      <c r="I52" s="89">
        <f t="shared" si="1"/>
        <v>4738.0165289256202</v>
      </c>
      <c r="J52" s="69"/>
      <c r="K52" s="111">
        <v>0</v>
      </c>
      <c r="L52" s="91">
        <f t="shared" si="2"/>
        <v>0</v>
      </c>
      <c r="M52" s="278"/>
    </row>
    <row r="53" spans="1:13" s="279" customFormat="1" ht="16.5" thickBot="1">
      <c r="A53" s="112"/>
      <c r="B53" s="113" t="s">
        <v>63</v>
      </c>
      <c r="C53" s="114" t="s">
        <v>64</v>
      </c>
      <c r="D53" s="114" t="s">
        <v>55</v>
      </c>
      <c r="E53" s="115" t="s">
        <v>65</v>
      </c>
      <c r="F53" s="116"/>
      <c r="G53" s="117">
        <v>6790</v>
      </c>
      <c r="H53" s="88">
        <f t="shared" si="0"/>
        <v>4753</v>
      </c>
      <c r="I53" s="89">
        <f t="shared" si="1"/>
        <v>3928.0991735537191</v>
      </c>
      <c r="J53" s="69"/>
      <c r="K53" s="118">
        <v>0</v>
      </c>
      <c r="L53" s="91">
        <f t="shared" si="2"/>
        <v>0</v>
      </c>
      <c r="M53" s="278"/>
    </row>
    <row r="54" spans="1:13" s="279" customFormat="1" ht="16.5" thickBot="1">
      <c r="A54" s="112"/>
      <c r="B54" s="119"/>
      <c r="C54" s="120"/>
      <c r="D54" s="120"/>
      <c r="E54" s="120"/>
      <c r="F54" s="120"/>
      <c r="G54" s="121"/>
      <c r="H54" s="121"/>
      <c r="I54" s="121"/>
      <c r="J54" s="69"/>
      <c r="K54" s="122"/>
      <c r="L54" s="123"/>
      <c r="M54" s="281"/>
    </row>
    <row r="55" spans="1:13" s="279" customFormat="1" ht="15.75">
      <c r="A55" s="53"/>
      <c r="B55" s="124" t="s">
        <v>66</v>
      </c>
      <c r="C55" s="125"/>
      <c r="D55" s="125"/>
      <c r="E55" s="126"/>
      <c r="F55" s="126"/>
      <c r="G55" s="127"/>
      <c r="H55" s="127"/>
      <c r="I55" s="127"/>
      <c r="J55" s="69"/>
      <c r="K55" s="128"/>
      <c r="L55" s="129"/>
      <c r="M55" s="278"/>
    </row>
    <row r="56" spans="1:13" s="279" customFormat="1" ht="15.75">
      <c r="A56" s="53"/>
      <c r="B56" s="84" t="s">
        <v>226</v>
      </c>
      <c r="C56" s="85" t="s">
        <v>67</v>
      </c>
      <c r="D56" s="85" t="s">
        <v>35</v>
      </c>
      <c r="E56" s="86">
        <v>193</v>
      </c>
      <c r="F56" s="482" t="s">
        <v>228</v>
      </c>
      <c r="G56" s="88">
        <v>22990</v>
      </c>
      <c r="H56" s="88">
        <f t="shared" si="0"/>
        <v>16092.999999999998</v>
      </c>
      <c r="I56" s="89">
        <f t="shared" si="1"/>
        <v>13299.999999999998</v>
      </c>
      <c r="J56" s="69"/>
      <c r="K56" s="130">
        <v>0</v>
      </c>
      <c r="L56" s="91">
        <f t="shared" si="2"/>
        <v>0</v>
      </c>
      <c r="M56" s="280" t="s">
        <v>36</v>
      </c>
    </row>
    <row r="57" spans="1:13" s="279" customFormat="1" ht="15.75">
      <c r="A57" s="53"/>
      <c r="B57" s="94" t="s">
        <v>42</v>
      </c>
      <c r="C57" s="95" t="s">
        <v>43</v>
      </c>
      <c r="D57" s="95"/>
      <c r="E57" s="96"/>
      <c r="F57" s="97"/>
      <c r="G57" s="98">
        <v>29990</v>
      </c>
      <c r="H57" s="88">
        <f t="shared" si="0"/>
        <v>20993</v>
      </c>
      <c r="I57" s="89">
        <f t="shared" si="1"/>
        <v>17349.586776859505</v>
      </c>
      <c r="J57" s="69"/>
      <c r="K57" s="90">
        <v>0</v>
      </c>
      <c r="L57" s="91">
        <f t="shared" si="2"/>
        <v>0</v>
      </c>
      <c r="M57" s="280"/>
    </row>
    <row r="58" spans="1:13" s="279" customFormat="1" ht="15.75">
      <c r="A58" s="53"/>
      <c r="B58" s="94" t="s">
        <v>42</v>
      </c>
      <c r="C58" s="95" t="s">
        <v>44</v>
      </c>
      <c r="D58" s="95"/>
      <c r="E58" s="96"/>
      <c r="F58" s="97"/>
      <c r="G58" s="98">
        <v>27990</v>
      </c>
      <c r="H58" s="88">
        <f t="shared" si="0"/>
        <v>19593</v>
      </c>
      <c r="I58" s="89">
        <f t="shared" si="1"/>
        <v>16192.561983471074</v>
      </c>
      <c r="J58" s="69"/>
      <c r="K58" s="90">
        <v>0</v>
      </c>
      <c r="L58" s="91">
        <f t="shared" si="2"/>
        <v>0</v>
      </c>
      <c r="M58" s="280"/>
    </row>
    <row r="59" spans="1:13" s="279" customFormat="1" ht="15.75">
      <c r="A59" s="53"/>
      <c r="B59" s="84"/>
      <c r="C59" s="85"/>
      <c r="D59" s="85"/>
      <c r="E59" s="86"/>
      <c r="F59" s="87"/>
      <c r="G59" s="88"/>
      <c r="H59" s="88"/>
      <c r="I59" s="89"/>
      <c r="J59" s="69"/>
      <c r="K59" s="92"/>
      <c r="L59" s="93"/>
      <c r="M59" s="280"/>
    </row>
    <row r="60" spans="1:13" s="279" customFormat="1" ht="15.75">
      <c r="A60" s="53"/>
      <c r="B60" s="84" t="s">
        <v>227</v>
      </c>
      <c r="C60" s="85" t="s">
        <v>68</v>
      </c>
      <c r="D60" s="85" t="s">
        <v>39</v>
      </c>
      <c r="E60" s="86">
        <v>188</v>
      </c>
      <c r="F60" s="482" t="s">
        <v>228</v>
      </c>
      <c r="G60" s="88">
        <v>22990</v>
      </c>
      <c r="H60" s="88">
        <f t="shared" si="0"/>
        <v>16092.999999999998</v>
      </c>
      <c r="I60" s="89">
        <f t="shared" si="1"/>
        <v>13299.999999999998</v>
      </c>
      <c r="J60" s="69"/>
      <c r="K60" s="92">
        <v>0</v>
      </c>
      <c r="L60" s="91">
        <f t="shared" si="2"/>
        <v>0</v>
      </c>
      <c r="M60" s="280" t="s">
        <v>36</v>
      </c>
    </row>
    <row r="61" spans="1:13" s="279" customFormat="1" ht="15.75">
      <c r="A61" s="53"/>
      <c r="B61" s="94" t="s">
        <v>42</v>
      </c>
      <c r="C61" s="95" t="s">
        <v>44</v>
      </c>
      <c r="D61" s="95"/>
      <c r="E61" s="96"/>
      <c r="F61" s="97"/>
      <c r="G61" s="98">
        <v>27990</v>
      </c>
      <c r="H61" s="88">
        <f t="shared" si="0"/>
        <v>19593</v>
      </c>
      <c r="I61" s="89">
        <f t="shared" si="1"/>
        <v>16192.561983471074</v>
      </c>
      <c r="J61" s="69"/>
      <c r="K61" s="90">
        <v>0</v>
      </c>
      <c r="L61" s="91">
        <f t="shared" si="2"/>
        <v>0</v>
      </c>
      <c r="M61" s="280"/>
    </row>
    <row r="62" spans="1:13" s="279" customFormat="1" ht="15.75">
      <c r="A62" s="53"/>
      <c r="B62" s="94" t="s">
        <v>42</v>
      </c>
      <c r="C62" s="95" t="s">
        <v>50</v>
      </c>
      <c r="D62" s="95"/>
      <c r="E62" s="96"/>
      <c r="F62" s="97"/>
      <c r="G62" s="98">
        <v>26990</v>
      </c>
      <c r="H62" s="88">
        <f t="shared" si="0"/>
        <v>18893</v>
      </c>
      <c r="I62" s="89">
        <f t="shared" si="1"/>
        <v>15614.04958677686</v>
      </c>
      <c r="J62" s="69"/>
      <c r="K62" s="90">
        <v>0</v>
      </c>
      <c r="L62" s="91">
        <f t="shared" si="2"/>
        <v>0</v>
      </c>
      <c r="M62" s="280"/>
    </row>
    <row r="63" spans="1:13" s="279" customFormat="1" ht="15.75">
      <c r="A63" s="53"/>
      <c r="B63" s="84"/>
      <c r="C63" s="85"/>
      <c r="D63" s="85"/>
      <c r="E63" s="86"/>
      <c r="F63" s="87"/>
      <c r="G63" s="88"/>
      <c r="H63" s="88"/>
      <c r="I63" s="89"/>
      <c r="J63" s="69"/>
      <c r="K63" s="92"/>
      <c r="L63" s="93"/>
      <c r="M63" s="280"/>
    </row>
    <row r="64" spans="1:13" s="279" customFormat="1" ht="15.75">
      <c r="A64" s="53"/>
      <c r="B64" s="84" t="s">
        <v>69</v>
      </c>
      <c r="C64" s="85" t="s">
        <v>67</v>
      </c>
      <c r="D64" s="85" t="s">
        <v>55</v>
      </c>
      <c r="E64" s="86">
        <v>183</v>
      </c>
      <c r="F64" s="482" t="s">
        <v>228</v>
      </c>
      <c r="G64" s="88">
        <v>22990</v>
      </c>
      <c r="H64" s="88">
        <f t="shared" si="0"/>
        <v>16092.999999999998</v>
      </c>
      <c r="I64" s="89">
        <f t="shared" si="1"/>
        <v>13299.999999999998</v>
      </c>
      <c r="J64" s="69"/>
      <c r="K64" s="92">
        <v>0</v>
      </c>
      <c r="L64" s="91">
        <f t="shared" si="2"/>
        <v>0</v>
      </c>
      <c r="M64" s="280" t="s">
        <v>36</v>
      </c>
    </row>
    <row r="65" spans="1:13" s="279" customFormat="1" ht="15.75">
      <c r="A65" s="53"/>
      <c r="B65" s="94" t="s">
        <v>42</v>
      </c>
      <c r="C65" s="95" t="s">
        <v>44</v>
      </c>
      <c r="D65" s="95"/>
      <c r="E65" s="96"/>
      <c r="F65" s="97"/>
      <c r="G65" s="98">
        <v>27990</v>
      </c>
      <c r="H65" s="88">
        <f t="shared" si="0"/>
        <v>19593</v>
      </c>
      <c r="I65" s="89">
        <f t="shared" si="1"/>
        <v>16192.561983471074</v>
      </c>
      <c r="J65" s="69"/>
      <c r="K65" s="90">
        <v>0</v>
      </c>
      <c r="L65" s="91">
        <f t="shared" si="2"/>
        <v>0</v>
      </c>
      <c r="M65" s="280"/>
    </row>
    <row r="66" spans="1:13" s="279" customFormat="1" ht="15.75">
      <c r="A66" s="53"/>
      <c r="B66" s="94" t="s">
        <v>42</v>
      </c>
      <c r="C66" s="95" t="s">
        <v>50</v>
      </c>
      <c r="D66" s="95"/>
      <c r="E66" s="96"/>
      <c r="F66" s="97"/>
      <c r="G66" s="98">
        <v>26990</v>
      </c>
      <c r="H66" s="88">
        <f t="shared" si="0"/>
        <v>18893</v>
      </c>
      <c r="I66" s="89">
        <f t="shared" si="1"/>
        <v>15614.04958677686</v>
      </c>
      <c r="J66" s="69"/>
      <c r="K66" s="90">
        <v>0</v>
      </c>
      <c r="L66" s="91">
        <f t="shared" si="2"/>
        <v>0</v>
      </c>
      <c r="M66" s="280"/>
    </row>
    <row r="67" spans="1:13" s="279" customFormat="1" ht="15.75">
      <c r="A67" s="53"/>
      <c r="B67" s="84"/>
      <c r="C67" s="85"/>
      <c r="D67" s="85"/>
      <c r="E67" s="86"/>
      <c r="F67" s="87"/>
      <c r="G67" s="88"/>
      <c r="H67" s="88"/>
      <c r="I67" s="89"/>
      <c r="J67" s="69"/>
      <c r="K67" s="92"/>
      <c r="L67" s="93"/>
      <c r="M67" s="280"/>
    </row>
    <row r="68" spans="1:13" s="279" customFormat="1" ht="15.75">
      <c r="A68" s="53"/>
      <c r="B68" s="84" t="s">
        <v>70</v>
      </c>
      <c r="C68" s="85" t="s">
        <v>67</v>
      </c>
      <c r="D68" s="85" t="s">
        <v>55</v>
      </c>
      <c r="E68" s="86">
        <v>190</v>
      </c>
      <c r="F68" s="87">
        <v>27</v>
      </c>
      <c r="G68" s="88">
        <v>22990</v>
      </c>
      <c r="H68" s="88">
        <f t="shared" si="0"/>
        <v>16092.999999999998</v>
      </c>
      <c r="I68" s="89">
        <f t="shared" si="1"/>
        <v>13299.999999999998</v>
      </c>
      <c r="J68" s="69"/>
      <c r="K68" s="92">
        <v>0</v>
      </c>
      <c r="L68" s="91">
        <f t="shared" si="2"/>
        <v>0</v>
      </c>
      <c r="M68" s="280" t="s">
        <v>36</v>
      </c>
    </row>
    <row r="69" spans="1:13" s="279" customFormat="1" ht="15.75">
      <c r="A69" s="53"/>
      <c r="B69" s="94" t="s">
        <v>42</v>
      </c>
      <c r="C69" s="95" t="s">
        <v>44</v>
      </c>
      <c r="D69" s="95"/>
      <c r="E69" s="96"/>
      <c r="F69" s="97"/>
      <c r="G69" s="98">
        <v>27990</v>
      </c>
      <c r="H69" s="88">
        <f t="shared" si="0"/>
        <v>19593</v>
      </c>
      <c r="I69" s="89">
        <f t="shared" si="1"/>
        <v>16192.561983471074</v>
      </c>
      <c r="J69" s="69"/>
      <c r="K69" s="90">
        <v>0</v>
      </c>
      <c r="L69" s="91">
        <f t="shared" si="2"/>
        <v>0</v>
      </c>
      <c r="M69" s="280"/>
    </row>
    <row r="70" spans="1:13" s="279" customFormat="1" ht="15.75">
      <c r="A70" s="53"/>
      <c r="B70" s="94" t="s">
        <v>42</v>
      </c>
      <c r="C70" s="95" t="s">
        <v>50</v>
      </c>
      <c r="D70" s="95"/>
      <c r="E70" s="96"/>
      <c r="F70" s="97"/>
      <c r="G70" s="98">
        <v>26990</v>
      </c>
      <c r="H70" s="88">
        <f t="shared" si="0"/>
        <v>18893</v>
      </c>
      <c r="I70" s="89">
        <f t="shared" si="1"/>
        <v>15614.04958677686</v>
      </c>
      <c r="J70" s="69"/>
      <c r="K70" s="90">
        <v>0</v>
      </c>
      <c r="L70" s="91">
        <f t="shared" si="2"/>
        <v>0</v>
      </c>
      <c r="M70" s="280"/>
    </row>
    <row r="71" spans="1:13" s="279" customFormat="1" ht="15.75">
      <c r="A71" s="53"/>
      <c r="B71" s="84"/>
      <c r="C71" s="85"/>
      <c r="D71" s="85"/>
      <c r="E71" s="86"/>
      <c r="F71" s="87"/>
      <c r="G71" s="88"/>
      <c r="H71" s="88"/>
      <c r="I71" s="89"/>
      <c r="J71" s="69"/>
      <c r="K71" s="92"/>
      <c r="L71" s="93"/>
      <c r="M71" s="280"/>
    </row>
    <row r="72" spans="1:13" s="279" customFormat="1" ht="15.75">
      <c r="A72" s="53"/>
      <c r="B72" s="84" t="s">
        <v>71</v>
      </c>
      <c r="C72" s="85" t="s">
        <v>67</v>
      </c>
      <c r="D72" s="85" t="s">
        <v>55</v>
      </c>
      <c r="E72" s="86">
        <v>183</v>
      </c>
      <c r="F72" s="87">
        <v>24</v>
      </c>
      <c r="G72" s="88">
        <v>22990</v>
      </c>
      <c r="H72" s="88">
        <f t="shared" si="0"/>
        <v>16092.999999999998</v>
      </c>
      <c r="I72" s="89">
        <f t="shared" si="1"/>
        <v>13299.999999999998</v>
      </c>
      <c r="J72" s="69"/>
      <c r="K72" s="92">
        <v>0</v>
      </c>
      <c r="L72" s="91">
        <f t="shared" si="2"/>
        <v>0</v>
      </c>
      <c r="M72" s="280" t="s">
        <v>36</v>
      </c>
    </row>
    <row r="73" spans="1:13" s="279" customFormat="1" ht="15.75">
      <c r="A73" s="53"/>
      <c r="B73" s="94" t="s">
        <v>42</v>
      </c>
      <c r="C73" s="95" t="s">
        <v>44</v>
      </c>
      <c r="D73" s="95"/>
      <c r="E73" s="96"/>
      <c r="F73" s="97"/>
      <c r="G73" s="98">
        <v>27990</v>
      </c>
      <c r="H73" s="88">
        <f t="shared" si="0"/>
        <v>19593</v>
      </c>
      <c r="I73" s="89">
        <f t="shared" si="1"/>
        <v>16192.561983471074</v>
      </c>
      <c r="J73" s="69"/>
      <c r="K73" s="90">
        <v>0</v>
      </c>
      <c r="L73" s="91">
        <f t="shared" si="2"/>
        <v>0</v>
      </c>
      <c r="M73" s="280"/>
    </row>
    <row r="74" spans="1:13" s="279" customFormat="1" ht="15.75">
      <c r="A74" s="53"/>
      <c r="B74" s="94" t="s">
        <v>42</v>
      </c>
      <c r="C74" s="95" t="s">
        <v>50</v>
      </c>
      <c r="D74" s="95"/>
      <c r="E74" s="96"/>
      <c r="F74" s="97"/>
      <c r="G74" s="98">
        <v>26990</v>
      </c>
      <c r="H74" s="88">
        <f t="shared" si="0"/>
        <v>18893</v>
      </c>
      <c r="I74" s="89">
        <f t="shared" si="1"/>
        <v>15614.04958677686</v>
      </c>
      <c r="J74" s="69"/>
      <c r="K74" s="90">
        <v>0</v>
      </c>
      <c r="L74" s="91">
        <f t="shared" si="2"/>
        <v>0</v>
      </c>
      <c r="M74" s="280"/>
    </row>
    <row r="75" spans="1:13" s="279" customFormat="1" ht="15.75">
      <c r="A75" s="53"/>
      <c r="B75" s="84"/>
      <c r="C75" s="85"/>
      <c r="D75" s="85"/>
      <c r="E75" s="86"/>
      <c r="F75" s="87"/>
      <c r="G75" s="88"/>
      <c r="H75" s="88"/>
      <c r="I75" s="88"/>
      <c r="J75" s="69"/>
      <c r="K75" s="92"/>
      <c r="L75" s="93"/>
      <c r="M75" s="280"/>
    </row>
    <row r="76" spans="1:13" s="279" customFormat="1" ht="15.75">
      <c r="A76" s="53"/>
      <c r="B76" s="99" t="s">
        <v>51</v>
      </c>
      <c r="C76" s="100"/>
      <c r="D76" s="100"/>
      <c r="E76" s="101" t="s">
        <v>52</v>
      </c>
      <c r="F76" s="102"/>
      <c r="G76" s="103"/>
      <c r="H76" s="103"/>
      <c r="I76" s="103"/>
      <c r="J76" s="69"/>
      <c r="K76" s="104"/>
      <c r="L76" s="105"/>
      <c r="M76" s="282"/>
    </row>
    <row r="77" spans="1:13" s="279" customFormat="1" ht="15.75">
      <c r="A77" s="53"/>
      <c r="B77" s="106" t="s">
        <v>53</v>
      </c>
      <c r="C77" s="107" t="s">
        <v>54</v>
      </c>
      <c r="D77" s="107" t="s">
        <v>55</v>
      </c>
      <c r="E77" s="108" t="s">
        <v>56</v>
      </c>
      <c r="F77" s="109"/>
      <c r="G77" s="110">
        <v>14990</v>
      </c>
      <c r="H77" s="88">
        <f t="shared" si="0"/>
        <v>10493</v>
      </c>
      <c r="I77" s="89">
        <f t="shared" si="1"/>
        <v>8671.9008264462809</v>
      </c>
      <c r="J77" s="69"/>
      <c r="K77" s="111">
        <v>0</v>
      </c>
      <c r="L77" s="131">
        <v>0</v>
      </c>
      <c r="M77" s="282"/>
    </row>
    <row r="78" spans="1:13" s="279" customFormat="1" ht="15.75">
      <c r="A78" s="53"/>
      <c r="B78" s="106" t="s">
        <v>57</v>
      </c>
      <c r="C78" s="107" t="s">
        <v>58</v>
      </c>
      <c r="D78" s="107" t="s">
        <v>55</v>
      </c>
      <c r="E78" s="108" t="s">
        <v>59</v>
      </c>
      <c r="F78" s="109"/>
      <c r="G78" s="110">
        <v>13590</v>
      </c>
      <c r="H78" s="88">
        <f t="shared" si="0"/>
        <v>9513</v>
      </c>
      <c r="I78" s="89">
        <f t="shared" si="1"/>
        <v>7861.9834710743808</v>
      </c>
      <c r="J78" s="69"/>
      <c r="K78" s="111">
        <v>0</v>
      </c>
      <c r="L78" s="131">
        <v>0</v>
      </c>
      <c r="M78" s="278"/>
    </row>
    <row r="79" spans="1:13" s="279" customFormat="1" ht="15.75">
      <c r="A79" s="53"/>
      <c r="B79" s="106" t="s">
        <v>60</v>
      </c>
      <c r="C79" s="107" t="s">
        <v>61</v>
      </c>
      <c r="D79" s="107" t="s">
        <v>55</v>
      </c>
      <c r="E79" s="108" t="s">
        <v>62</v>
      </c>
      <c r="F79" s="109"/>
      <c r="G79" s="110">
        <v>8190</v>
      </c>
      <c r="H79" s="88">
        <f t="shared" si="0"/>
        <v>5733</v>
      </c>
      <c r="I79" s="89">
        <f t="shared" si="1"/>
        <v>4738.0165289256202</v>
      </c>
      <c r="J79" s="69"/>
      <c r="K79" s="111">
        <v>0</v>
      </c>
      <c r="L79" s="131">
        <v>0</v>
      </c>
      <c r="M79" s="278"/>
    </row>
    <row r="80" spans="1:13" s="279" customFormat="1" ht="16.5" thickBot="1">
      <c r="A80" s="53"/>
      <c r="B80" s="113" t="s">
        <v>63</v>
      </c>
      <c r="C80" s="114" t="s">
        <v>64</v>
      </c>
      <c r="D80" s="114" t="s">
        <v>55</v>
      </c>
      <c r="E80" s="115" t="s">
        <v>65</v>
      </c>
      <c r="F80" s="116"/>
      <c r="G80" s="117">
        <v>6790</v>
      </c>
      <c r="H80" s="88">
        <f t="shared" si="0"/>
        <v>4753</v>
      </c>
      <c r="I80" s="89">
        <f t="shared" si="1"/>
        <v>3928.0991735537191</v>
      </c>
      <c r="J80" s="69"/>
      <c r="K80" s="118">
        <v>0</v>
      </c>
      <c r="L80" s="132">
        <v>0</v>
      </c>
      <c r="M80" s="283"/>
    </row>
    <row r="81" spans="1:13" s="279" customFormat="1" ht="16.5" thickBot="1">
      <c r="A81" s="53"/>
      <c r="B81" s="133"/>
      <c r="C81" s="134"/>
      <c r="D81" s="134"/>
      <c r="E81" s="134"/>
      <c r="F81" s="134"/>
      <c r="G81" s="135"/>
      <c r="H81" s="135"/>
      <c r="I81" s="135"/>
      <c r="J81" s="69"/>
      <c r="K81" s="136"/>
      <c r="L81" s="137"/>
      <c r="M81" s="284"/>
    </row>
    <row r="82" spans="1:13" s="279" customFormat="1" ht="15.75">
      <c r="A82" s="53"/>
      <c r="B82" s="124" t="s">
        <v>72</v>
      </c>
      <c r="C82" s="125"/>
      <c r="D82" s="125"/>
      <c r="E82" s="126"/>
      <c r="F82" s="126"/>
      <c r="G82" s="127"/>
      <c r="H82" s="127"/>
      <c r="I82" s="127"/>
      <c r="J82" s="69"/>
      <c r="K82" s="128"/>
      <c r="L82" s="129"/>
      <c r="M82" s="285"/>
    </row>
    <row r="83" spans="1:13" s="279" customFormat="1" ht="15.75">
      <c r="A83" s="53"/>
      <c r="B83" s="84" t="s">
        <v>73</v>
      </c>
      <c r="C83" s="85" t="s">
        <v>74</v>
      </c>
      <c r="D83" s="85" t="s">
        <v>35</v>
      </c>
      <c r="E83" s="86">
        <v>165</v>
      </c>
      <c r="F83" s="87">
        <v>12.5</v>
      </c>
      <c r="G83" s="88">
        <v>21490</v>
      </c>
      <c r="H83" s="88">
        <f t="shared" si="0"/>
        <v>15042.999999999998</v>
      </c>
      <c r="I83" s="89">
        <f t="shared" si="1"/>
        <v>12432.231404958677</v>
      </c>
      <c r="J83" s="69"/>
      <c r="K83" s="92">
        <v>0</v>
      </c>
      <c r="L83" s="91">
        <f t="shared" si="2"/>
        <v>0</v>
      </c>
      <c r="M83" s="280" t="s">
        <v>36</v>
      </c>
    </row>
    <row r="84" spans="1:13" s="279" customFormat="1" ht="15.75">
      <c r="A84" s="53"/>
      <c r="B84" s="94" t="s">
        <v>42</v>
      </c>
      <c r="C84" s="95" t="s">
        <v>44</v>
      </c>
      <c r="D84" s="95"/>
      <c r="E84" s="96"/>
      <c r="F84" s="97"/>
      <c r="G84" s="98">
        <v>27490</v>
      </c>
      <c r="H84" s="88">
        <f t="shared" si="0"/>
        <v>19243</v>
      </c>
      <c r="I84" s="89">
        <f t="shared" si="1"/>
        <v>15903.305785123968</v>
      </c>
      <c r="J84" s="69"/>
      <c r="K84" s="90">
        <v>0</v>
      </c>
      <c r="L84" s="91">
        <f t="shared" si="2"/>
        <v>0</v>
      </c>
      <c r="M84" s="280"/>
    </row>
    <row r="85" spans="1:13" s="279" customFormat="1" ht="15.75">
      <c r="A85" s="53"/>
      <c r="B85" s="94" t="s">
        <v>42</v>
      </c>
      <c r="C85" s="95" t="s">
        <v>50</v>
      </c>
      <c r="D85" s="95"/>
      <c r="E85" s="96"/>
      <c r="F85" s="97"/>
      <c r="G85" s="98">
        <v>26490</v>
      </c>
      <c r="H85" s="88">
        <f t="shared" si="0"/>
        <v>18543</v>
      </c>
      <c r="I85" s="89">
        <f t="shared" si="1"/>
        <v>15324.793388429753</v>
      </c>
      <c r="J85" s="69"/>
      <c r="K85" s="90">
        <v>0</v>
      </c>
      <c r="L85" s="91">
        <f t="shared" si="2"/>
        <v>0</v>
      </c>
      <c r="M85" s="280"/>
    </row>
    <row r="86" spans="1:13" s="279" customFormat="1" ht="15.75">
      <c r="A86" s="53"/>
      <c r="B86" s="84"/>
      <c r="C86" s="85"/>
      <c r="D86" s="85"/>
      <c r="E86" s="86"/>
      <c r="F86" s="87"/>
      <c r="G86" s="88"/>
      <c r="H86" s="88"/>
      <c r="I86" s="89"/>
      <c r="J86" s="69"/>
      <c r="K86" s="92"/>
      <c r="L86" s="93"/>
      <c r="M86" s="280"/>
    </row>
    <row r="87" spans="1:13" s="279" customFormat="1" ht="15.75">
      <c r="A87" s="53"/>
      <c r="B87" s="84" t="s">
        <v>75</v>
      </c>
      <c r="C87" s="85" t="s">
        <v>76</v>
      </c>
      <c r="D87" s="85" t="s">
        <v>35</v>
      </c>
      <c r="E87" s="86">
        <v>165</v>
      </c>
      <c r="F87" s="87">
        <v>12</v>
      </c>
      <c r="G87" s="88">
        <v>21490</v>
      </c>
      <c r="H87" s="88">
        <f t="shared" si="0"/>
        <v>15042.999999999998</v>
      </c>
      <c r="I87" s="89">
        <f t="shared" si="1"/>
        <v>12432.231404958677</v>
      </c>
      <c r="J87" s="69"/>
      <c r="K87" s="92">
        <v>0</v>
      </c>
      <c r="L87" s="91">
        <f t="shared" si="2"/>
        <v>0</v>
      </c>
      <c r="M87" s="280" t="s">
        <v>36</v>
      </c>
    </row>
    <row r="88" spans="1:13" s="279" customFormat="1" ht="15.75">
      <c r="A88" s="53"/>
      <c r="B88" s="94" t="s">
        <v>42</v>
      </c>
      <c r="C88" s="95" t="s">
        <v>44</v>
      </c>
      <c r="D88" s="95"/>
      <c r="E88" s="96"/>
      <c r="F88" s="97"/>
      <c r="G88" s="98">
        <v>27490</v>
      </c>
      <c r="H88" s="88">
        <f t="shared" si="0"/>
        <v>19243</v>
      </c>
      <c r="I88" s="89">
        <f t="shared" si="1"/>
        <v>15903.305785123968</v>
      </c>
      <c r="J88" s="69"/>
      <c r="K88" s="90">
        <v>0</v>
      </c>
      <c r="L88" s="91">
        <f t="shared" si="2"/>
        <v>0</v>
      </c>
      <c r="M88" s="280"/>
    </row>
    <row r="89" spans="1:13" s="279" customFormat="1" ht="15.75">
      <c r="A89" s="53"/>
      <c r="B89" s="94" t="s">
        <v>42</v>
      </c>
      <c r="C89" s="95" t="s">
        <v>50</v>
      </c>
      <c r="D89" s="95"/>
      <c r="E89" s="96"/>
      <c r="F89" s="97"/>
      <c r="G89" s="98">
        <v>26490</v>
      </c>
      <c r="H89" s="88">
        <f t="shared" si="0"/>
        <v>18543</v>
      </c>
      <c r="I89" s="89">
        <f t="shared" si="1"/>
        <v>15324.793388429753</v>
      </c>
      <c r="J89" s="69"/>
      <c r="K89" s="90">
        <v>0</v>
      </c>
      <c r="L89" s="91">
        <f t="shared" si="2"/>
        <v>0</v>
      </c>
      <c r="M89" s="280"/>
    </row>
    <row r="90" spans="1:13" s="279" customFormat="1" ht="15.75">
      <c r="A90" s="53"/>
      <c r="B90" s="84"/>
      <c r="C90" s="85"/>
      <c r="D90" s="85"/>
      <c r="E90" s="86"/>
      <c r="F90" s="87"/>
      <c r="G90" s="88"/>
      <c r="H90" s="88"/>
      <c r="I90" s="89"/>
      <c r="J90" s="69"/>
      <c r="K90" s="92"/>
      <c r="L90" s="93"/>
      <c r="M90" s="280"/>
    </row>
    <row r="91" spans="1:13" s="279" customFormat="1" ht="15.75">
      <c r="A91" s="53"/>
      <c r="B91" s="84" t="s">
        <v>77</v>
      </c>
      <c r="C91" s="85" t="s">
        <v>78</v>
      </c>
      <c r="D91" s="85" t="s">
        <v>39</v>
      </c>
      <c r="E91" s="86">
        <v>157</v>
      </c>
      <c r="F91" s="87">
        <v>13</v>
      </c>
      <c r="G91" s="88">
        <v>21490</v>
      </c>
      <c r="H91" s="88">
        <f t="shared" si="0"/>
        <v>15042.999999999998</v>
      </c>
      <c r="I91" s="89">
        <f t="shared" si="1"/>
        <v>12432.231404958677</v>
      </c>
      <c r="J91" s="69"/>
      <c r="K91" s="92">
        <v>0</v>
      </c>
      <c r="L91" s="91">
        <f t="shared" si="2"/>
        <v>0</v>
      </c>
      <c r="M91" s="280" t="s">
        <v>36</v>
      </c>
    </row>
    <row r="92" spans="1:13" s="279" customFormat="1" ht="15.75">
      <c r="A92" s="53"/>
      <c r="B92" s="94" t="s">
        <v>42</v>
      </c>
      <c r="C92" s="95" t="s">
        <v>50</v>
      </c>
      <c r="D92" s="138"/>
      <c r="E92" s="96"/>
      <c r="F92" s="97"/>
      <c r="G92" s="98">
        <v>26490</v>
      </c>
      <c r="H92" s="88">
        <f t="shared" si="0"/>
        <v>18543</v>
      </c>
      <c r="I92" s="89">
        <f t="shared" si="1"/>
        <v>15324.793388429753</v>
      </c>
      <c r="J92" s="69"/>
      <c r="K92" s="90">
        <v>0</v>
      </c>
      <c r="L92" s="91">
        <f t="shared" si="2"/>
        <v>0</v>
      </c>
      <c r="M92" s="280"/>
    </row>
    <row r="93" spans="1:13" s="279" customFormat="1" ht="15.75">
      <c r="A93" s="53"/>
      <c r="B93" s="84"/>
      <c r="C93" s="85"/>
      <c r="D93" s="139"/>
      <c r="E93" s="86"/>
      <c r="F93" s="87"/>
      <c r="G93" s="88"/>
      <c r="H93" s="88"/>
      <c r="I93" s="88"/>
      <c r="J93" s="69"/>
      <c r="K93" s="92"/>
      <c r="L93" s="93"/>
      <c r="M93" s="280"/>
    </row>
    <row r="94" spans="1:13" s="279" customFormat="1" ht="15.75">
      <c r="A94" s="53"/>
      <c r="B94" s="84" t="s">
        <v>229</v>
      </c>
      <c r="C94" s="85" t="s">
        <v>230</v>
      </c>
      <c r="D94" s="139" t="s">
        <v>55</v>
      </c>
      <c r="E94" s="86">
        <v>175</v>
      </c>
      <c r="F94" s="87">
        <v>15</v>
      </c>
      <c r="G94" s="88">
        <v>21490</v>
      </c>
      <c r="H94" s="88">
        <f t="shared" ref="H94" si="3">G94*(1-$H$29)</f>
        <v>15042.999999999998</v>
      </c>
      <c r="I94" s="89">
        <f t="shared" ref="I94" si="4">H94/1.21</f>
        <v>12432.231404958677</v>
      </c>
      <c r="J94" s="69"/>
      <c r="K94" s="92">
        <v>0</v>
      </c>
      <c r="L94" s="91">
        <f t="shared" ref="L94" si="5">I94*K94</f>
        <v>0</v>
      </c>
      <c r="M94" s="280"/>
    </row>
    <row r="95" spans="1:13" s="279" customFormat="1" ht="15.75">
      <c r="A95" s="53"/>
      <c r="B95" s="94" t="s">
        <v>42</v>
      </c>
      <c r="C95" s="95" t="s">
        <v>44</v>
      </c>
      <c r="D95" s="95"/>
      <c r="E95" s="96"/>
      <c r="F95" s="97"/>
      <c r="G95" s="98">
        <v>27490</v>
      </c>
      <c r="H95" s="88">
        <f t="shared" ref="H95:H98" si="6">G95*(1-$H$29)</f>
        <v>19243</v>
      </c>
      <c r="I95" s="89">
        <f t="shared" ref="I95:I98" si="7">H95/1.21</f>
        <v>15903.305785123968</v>
      </c>
      <c r="J95" s="69"/>
      <c r="K95" s="90">
        <v>0</v>
      </c>
      <c r="L95" s="91">
        <f t="shared" ref="L95:L98" si="8">I95*K95</f>
        <v>0</v>
      </c>
      <c r="M95" s="280"/>
    </row>
    <row r="96" spans="1:13" s="279" customFormat="1" ht="15.75">
      <c r="A96" s="53"/>
      <c r="B96" s="94" t="s">
        <v>42</v>
      </c>
      <c r="C96" s="95" t="s">
        <v>50</v>
      </c>
      <c r="D96" s="95"/>
      <c r="E96" s="96"/>
      <c r="F96" s="97"/>
      <c r="G96" s="98">
        <v>26490</v>
      </c>
      <c r="H96" s="88">
        <f t="shared" si="6"/>
        <v>18543</v>
      </c>
      <c r="I96" s="89">
        <f t="shared" si="7"/>
        <v>15324.793388429753</v>
      </c>
      <c r="J96" s="69"/>
      <c r="K96" s="90">
        <v>0</v>
      </c>
      <c r="L96" s="91">
        <f t="shared" si="8"/>
        <v>0</v>
      </c>
      <c r="M96" s="280"/>
    </row>
    <row r="97" spans="1:13" s="279" customFormat="1" ht="15.75">
      <c r="A97" s="53"/>
      <c r="B97" s="84"/>
      <c r="C97" s="85"/>
      <c r="D97" s="139"/>
      <c r="E97" s="86"/>
      <c r="F97" s="87"/>
      <c r="G97" s="88"/>
      <c r="H97" s="88"/>
      <c r="I97" s="88"/>
      <c r="J97" s="69"/>
      <c r="K97" s="92"/>
      <c r="L97" s="93"/>
      <c r="M97" s="280"/>
    </row>
    <row r="98" spans="1:13" s="279" customFormat="1" ht="15.75">
      <c r="A98" s="53"/>
      <c r="B98" s="84" t="s">
        <v>231</v>
      </c>
      <c r="C98" s="85" t="s">
        <v>232</v>
      </c>
      <c r="D98" s="139" t="s">
        <v>55</v>
      </c>
      <c r="E98" s="86">
        <v>182</v>
      </c>
      <c r="F98" s="87">
        <v>17</v>
      </c>
      <c r="G98" s="88">
        <v>21490</v>
      </c>
      <c r="H98" s="88">
        <f t="shared" si="6"/>
        <v>15042.999999999998</v>
      </c>
      <c r="I98" s="89">
        <f t="shared" si="7"/>
        <v>12432.231404958677</v>
      </c>
      <c r="J98" s="69"/>
      <c r="K98" s="92">
        <v>0</v>
      </c>
      <c r="L98" s="91">
        <f t="shared" si="8"/>
        <v>0</v>
      </c>
      <c r="M98" s="280"/>
    </row>
    <row r="99" spans="1:13" s="279" customFormat="1" ht="15.75">
      <c r="A99" s="53"/>
      <c r="B99" s="94" t="s">
        <v>42</v>
      </c>
      <c r="C99" s="95" t="s">
        <v>44</v>
      </c>
      <c r="D99" s="95"/>
      <c r="E99" s="96"/>
      <c r="F99" s="97"/>
      <c r="G99" s="98">
        <v>27490</v>
      </c>
      <c r="H99" s="88">
        <f t="shared" ref="H99:H100" si="9">G99*(1-$H$29)</f>
        <v>19243</v>
      </c>
      <c r="I99" s="89">
        <f t="shared" ref="I99:I100" si="10">H99/1.21</f>
        <v>15903.305785123968</v>
      </c>
      <c r="J99" s="69"/>
      <c r="K99" s="90">
        <v>0</v>
      </c>
      <c r="L99" s="91">
        <f t="shared" ref="L99:L100" si="11">I99*K99</f>
        <v>0</v>
      </c>
      <c r="M99" s="280"/>
    </row>
    <row r="100" spans="1:13" s="279" customFormat="1" ht="15.75">
      <c r="A100" s="53"/>
      <c r="B100" s="94" t="s">
        <v>42</v>
      </c>
      <c r="C100" s="95" t="s">
        <v>50</v>
      </c>
      <c r="D100" s="95"/>
      <c r="E100" s="96"/>
      <c r="F100" s="97"/>
      <c r="G100" s="98">
        <v>26490</v>
      </c>
      <c r="H100" s="88">
        <f t="shared" si="9"/>
        <v>18543</v>
      </c>
      <c r="I100" s="89">
        <f t="shared" si="10"/>
        <v>15324.793388429753</v>
      </c>
      <c r="J100" s="69"/>
      <c r="K100" s="90">
        <v>0</v>
      </c>
      <c r="L100" s="91">
        <f t="shared" si="11"/>
        <v>0</v>
      </c>
      <c r="M100" s="280"/>
    </row>
    <row r="101" spans="1:13" s="279" customFormat="1" ht="15.75">
      <c r="A101" s="53"/>
      <c r="B101" s="84"/>
      <c r="C101" s="85"/>
      <c r="D101" s="139"/>
      <c r="E101" s="86"/>
      <c r="F101" s="87"/>
      <c r="G101" s="88"/>
      <c r="H101" s="88"/>
      <c r="I101" s="88"/>
      <c r="J101" s="69"/>
      <c r="K101" s="92"/>
      <c r="L101" s="93"/>
      <c r="M101" s="280"/>
    </row>
    <row r="102" spans="1:13" s="279" customFormat="1" ht="15.75">
      <c r="A102" s="53"/>
      <c r="B102" s="99" t="s">
        <v>51</v>
      </c>
      <c r="C102" s="100"/>
      <c r="D102" s="140"/>
      <c r="E102" s="101" t="s">
        <v>52</v>
      </c>
      <c r="F102" s="102"/>
      <c r="G102" s="103"/>
      <c r="H102" s="103"/>
      <c r="I102" s="103"/>
      <c r="J102" s="69"/>
      <c r="K102" s="104"/>
      <c r="L102" s="105"/>
      <c r="M102" s="286"/>
    </row>
    <row r="103" spans="1:13" s="279" customFormat="1" ht="15.75">
      <c r="A103" s="112"/>
      <c r="B103" s="106" t="s">
        <v>60</v>
      </c>
      <c r="C103" s="107" t="s">
        <v>61</v>
      </c>
      <c r="D103" s="107" t="s">
        <v>55</v>
      </c>
      <c r="E103" s="108" t="s">
        <v>62</v>
      </c>
      <c r="F103" s="109"/>
      <c r="G103" s="110">
        <v>8190</v>
      </c>
      <c r="H103" s="88">
        <f t="shared" ref="H103:H146" si="12">G103*(1-$H$29)</f>
        <v>5733</v>
      </c>
      <c r="I103" s="89">
        <f t="shared" ref="I103:I146" si="13">H103/1.21</f>
        <v>4738.0165289256202</v>
      </c>
      <c r="J103" s="69"/>
      <c r="K103" s="111">
        <v>0</v>
      </c>
      <c r="L103" s="91">
        <f t="shared" ref="L103:L126" si="14">I103*K103</f>
        <v>0</v>
      </c>
      <c r="M103" s="286"/>
    </row>
    <row r="104" spans="1:13" s="279" customFormat="1" ht="16.5" thickBot="1">
      <c r="A104" s="112"/>
      <c r="B104" s="113" t="s">
        <v>63</v>
      </c>
      <c r="C104" s="114" t="s">
        <v>64</v>
      </c>
      <c r="D104" s="114" t="s">
        <v>55</v>
      </c>
      <c r="E104" s="115" t="s">
        <v>65</v>
      </c>
      <c r="F104" s="116"/>
      <c r="G104" s="117">
        <v>6790</v>
      </c>
      <c r="H104" s="88">
        <f t="shared" si="12"/>
        <v>4753</v>
      </c>
      <c r="I104" s="89">
        <f t="shared" si="13"/>
        <v>3928.0991735537191</v>
      </c>
      <c r="J104" s="69"/>
      <c r="K104" s="118">
        <v>0</v>
      </c>
      <c r="L104" s="91">
        <f t="shared" si="14"/>
        <v>0</v>
      </c>
      <c r="M104" s="287"/>
    </row>
    <row r="105" spans="1:13" s="279" customFormat="1" ht="16.5" thickBot="1">
      <c r="A105" s="112"/>
      <c r="B105" s="141"/>
      <c r="C105" s="142"/>
      <c r="D105" s="142"/>
      <c r="E105" s="143"/>
      <c r="F105" s="143"/>
      <c r="G105" s="144"/>
      <c r="H105" s="144"/>
      <c r="I105" s="144"/>
      <c r="J105" s="69"/>
      <c r="K105" s="145"/>
      <c r="L105" s="146"/>
      <c r="M105" s="287"/>
    </row>
    <row r="106" spans="1:13" s="279" customFormat="1" ht="15.75">
      <c r="A106" s="53"/>
      <c r="B106" s="124" t="s">
        <v>79</v>
      </c>
      <c r="C106" s="125"/>
      <c r="D106" s="125"/>
      <c r="E106" s="126"/>
      <c r="F106" s="126"/>
      <c r="G106" s="127"/>
      <c r="H106" s="127"/>
      <c r="I106" s="127"/>
      <c r="J106" s="69"/>
      <c r="K106" s="128"/>
      <c r="L106" s="129"/>
      <c r="M106" s="286"/>
    </row>
    <row r="107" spans="1:13" s="279" customFormat="1" ht="15.75">
      <c r="A107" s="53"/>
      <c r="B107" s="84" t="s">
        <v>80</v>
      </c>
      <c r="C107" s="85" t="s">
        <v>81</v>
      </c>
      <c r="D107" s="85" t="s">
        <v>55</v>
      </c>
      <c r="E107" s="86">
        <v>186</v>
      </c>
      <c r="F107" s="87">
        <v>26</v>
      </c>
      <c r="G107" s="88">
        <v>19990</v>
      </c>
      <c r="H107" s="88">
        <f t="shared" si="12"/>
        <v>13993</v>
      </c>
      <c r="I107" s="89">
        <f t="shared" si="13"/>
        <v>11564.462809917355</v>
      </c>
      <c r="J107" s="69"/>
      <c r="K107" s="92">
        <v>0</v>
      </c>
      <c r="L107" s="91">
        <f t="shared" si="14"/>
        <v>0</v>
      </c>
      <c r="M107" s="280" t="s">
        <v>36</v>
      </c>
    </row>
    <row r="108" spans="1:13" s="279" customFormat="1" ht="15.75">
      <c r="A108" s="53"/>
      <c r="B108" s="94" t="s">
        <v>42</v>
      </c>
      <c r="C108" s="95" t="s">
        <v>44</v>
      </c>
      <c r="D108" s="95"/>
      <c r="E108" s="96"/>
      <c r="F108" s="97"/>
      <c r="G108" s="98">
        <v>24990</v>
      </c>
      <c r="H108" s="88">
        <f t="shared" si="12"/>
        <v>17493</v>
      </c>
      <c r="I108" s="89">
        <f t="shared" si="13"/>
        <v>14457.024793388429</v>
      </c>
      <c r="J108" s="69"/>
      <c r="K108" s="90">
        <v>0</v>
      </c>
      <c r="L108" s="91">
        <f t="shared" si="14"/>
        <v>0</v>
      </c>
      <c r="M108" s="280"/>
    </row>
    <row r="109" spans="1:13" s="279" customFormat="1" ht="15.75">
      <c r="A109" s="53"/>
      <c r="B109" s="94" t="s">
        <v>42</v>
      </c>
      <c r="C109" s="95" t="s">
        <v>50</v>
      </c>
      <c r="D109" s="95"/>
      <c r="E109" s="96"/>
      <c r="F109" s="97"/>
      <c r="G109" s="98">
        <v>23990</v>
      </c>
      <c r="H109" s="88">
        <f t="shared" si="12"/>
        <v>16793</v>
      </c>
      <c r="I109" s="89">
        <f t="shared" si="13"/>
        <v>13878.512396694216</v>
      </c>
      <c r="J109" s="69"/>
      <c r="K109" s="90">
        <v>0</v>
      </c>
      <c r="L109" s="91">
        <f t="shared" si="14"/>
        <v>0</v>
      </c>
      <c r="M109" s="280"/>
    </row>
    <row r="110" spans="1:13" s="279" customFormat="1" ht="15.75">
      <c r="A110" s="53"/>
      <c r="B110" s="84"/>
      <c r="C110" s="85"/>
      <c r="D110" s="85"/>
      <c r="E110" s="86"/>
      <c r="F110" s="87"/>
      <c r="G110" s="88"/>
      <c r="H110" s="88"/>
      <c r="I110" s="88"/>
      <c r="J110" s="69"/>
      <c r="K110" s="92"/>
      <c r="L110" s="93"/>
      <c r="M110" s="280"/>
    </row>
    <row r="111" spans="1:13" s="279" customFormat="1" ht="15.75">
      <c r="A111" s="53"/>
      <c r="B111" s="84" t="s">
        <v>233</v>
      </c>
      <c r="C111" s="85" t="s">
        <v>81</v>
      </c>
      <c r="D111" s="85" t="s">
        <v>55</v>
      </c>
      <c r="E111" s="86">
        <v>180</v>
      </c>
      <c r="F111" s="87">
        <v>24</v>
      </c>
      <c r="G111" s="88">
        <v>18990</v>
      </c>
      <c r="H111" s="88">
        <f t="shared" si="12"/>
        <v>13293</v>
      </c>
      <c r="I111" s="89">
        <f t="shared" si="13"/>
        <v>10985.950413223141</v>
      </c>
      <c r="J111" s="69"/>
      <c r="K111" s="92">
        <v>0</v>
      </c>
      <c r="L111" s="91">
        <f t="shared" si="14"/>
        <v>0</v>
      </c>
      <c r="M111" s="280" t="s">
        <v>36</v>
      </c>
    </row>
    <row r="112" spans="1:13" s="279" customFormat="1" ht="15.75">
      <c r="A112" s="53"/>
      <c r="B112" s="94" t="s">
        <v>42</v>
      </c>
      <c r="C112" s="95" t="s">
        <v>50</v>
      </c>
      <c r="D112" s="95"/>
      <c r="E112" s="96"/>
      <c r="F112" s="97"/>
      <c r="G112" s="98">
        <v>22990</v>
      </c>
      <c r="H112" s="88">
        <f t="shared" si="12"/>
        <v>16092.999999999998</v>
      </c>
      <c r="I112" s="89">
        <f t="shared" si="13"/>
        <v>13299.999999999998</v>
      </c>
      <c r="J112" s="69"/>
      <c r="K112" s="90">
        <v>0</v>
      </c>
      <c r="L112" s="91">
        <f t="shared" si="14"/>
        <v>0</v>
      </c>
      <c r="M112" s="280"/>
    </row>
    <row r="113" spans="1:13" s="279" customFormat="1" ht="15.75">
      <c r="A113" s="53"/>
      <c r="B113" s="94" t="s">
        <v>42</v>
      </c>
      <c r="C113" s="95" t="s">
        <v>82</v>
      </c>
      <c r="D113" s="95"/>
      <c r="E113" s="96"/>
      <c r="F113" s="97"/>
      <c r="G113" s="98">
        <v>21490</v>
      </c>
      <c r="H113" s="88">
        <f t="shared" si="12"/>
        <v>15042.999999999998</v>
      </c>
      <c r="I113" s="89">
        <f t="shared" si="13"/>
        <v>12432.231404958677</v>
      </c>
      <c r="J113" s="69"/>
      <c r="K113" s="90">
        <v>0</v>
      </c>
      <c r="L113" s="91">
        <f t="shared" si="14"/>
        <v>0</v>
      </c>
      <c r="M113" s="280"/>
    </row>
    <row r="114" spans="1:13" s="279" customFormat="1" ht="15.75">
      <c r="A114" s="53"/>
      <c r="B114" s="84"/>
      <c r="C114" s="85"/>
      <c r="D114" s="85"/>
      <c r="E114" s="86"/>
      <c r="F114" s="87"/>
      <c r="G114" s="88"/>
      <c r="H114" s="88"/>
      <c r="I114" s="88"/>
      <c r="J114" s="69"/>
      <c r="K114" s="92"/>
      <c r="L114" s="93"/>
      <c r="M114" s="280"/>
    </row>
    <row r="115" spans="1:13" s="279" customFormat="1" ht="15.75">
      <c r="A115" s="53"/>
      <c r="B115" s="84" t="s">
        <v>234</v>
      </c>
      <c r="C115" s="85" t="s">
        <v>81</v>
      </c>
      <c r="D115" s="85" t="s">
        <v>49</v>
      </c>
      <c r="E115" s="86">
        <v>173</v>
      </c>
      <c r="F115" s="87">
        <v>20</v>
      </c>
      <c r="G115" s="88">
        <v>18990</v>
      </c>
      <c r="H115" s="88">
        <f t="shared" si="12"/>
        <v>13293</v>
      </c>
      <c r="I115" s="89">
        <f t="shared" si="13"/>
        <v>10985.950413223141</v>
      </c>
      <c r="J115" s="69"/>
      <c r="K115" s="92">
        <v>0</v>
      </c>
      <c r="L115" s="91">
        <f t="shared" si="14"/>
        <v>0</v>
      </c>
      <c r="M115" s="280" t="s">
        <v>36</v>
      </c>
    </row>
    <row r="116" spans="1:13" s="279" customFormat="1" ht="15.75">
      <c r="A116" s="53"/>
      <c r="B116" s="94" t="s">
        <v>42</v>
      </c>
      <c r="C116" s="95" t="s">
        <v>50</v>
      </c>
      <c r="D116" s="95"/>
      <c r="E116" s="96"/>
      <c r="F116" s="97"/>
      <c r="G116" s="98">
        <v>22990</v>
      </c>
      <c r="H116" s="88">
        <f t="shared" si="12"/>
        <v>16092.999999999998</v>
      </c>
      <c r="I116" s="89">
        <f t="shared" si="13"/>
        <v>13299.999999999998</v>
      </c>
      <c r="J116" s="69"/>
      <c r="K116" s="90">
        <v>0</v>
      </c>
      <c r="L116" s="91">
        <f t="shared" si="14"/>
        <v>0</v>
      </c>
      <c r="M116" s="280"/>
    </row>
    <row r="117" spans="1:13" s="279" customFormat="1" ht="15.75">
      <c r="A117" s="53"/>
      <c r="B117" s="94" t="s">
        <v>42</v>
      </c>
      <c r="C117" s="95" t="s">
        <v>82</v>
      </c>
      <c r="D117" s="95"/>
      <c r="E117" s="96"/>
      <c r="F117" s="97"/>
      <c r="G117" s="98">
        <v>21490</v>
      </c>
      <c r="H117" s="88">
        <f t="shared" si="12"/>
        <v>15042.999999999998</v>
      </c>
      <c r="I117" s="89">
        <f t="shared" si="13"/>
        <v>12432.231404958677</v>
      </c>
      <c r="J117" s="69"/>
      <c r="K117" s="90">
        <v>0</v>
      </c>
      <c r="L117" s="91">
        <f t="shared" si="14"/>
        <v>0</v>
      </c>
      <c r="M117" s="280"/>
    </row>
    <row r="118" spans="1:13" s="279" customFormat="1" ht="15.75">
      <c r="A118" s="53"/>
      <c r="B118" s="147"/>
      <c r="C118" s="148"/>
      <c r="D118" s="148"/>
      <c r="E118" s="149"/>
      <c r="F118" s="149"/>
      <c r="G118" s="150"/>
      <c r="H118" s="150"/>
      <c r="I118" s="150"/>
      <c r="J118" s="69"/>
      <c r="K118" s="151"/>
      <c r="L118" s="152"/>
      <c r="M118" s="280"/>
    </row>
    <row r="119" spans="1:13" s="279" customFormat="1" ht="15.75">
      <c r="A119" s="53"/>
      <c r="B119" s="84" t="s">
        <v>83</v>
      </c>
      <c r="C119" s="85" t="s">
        <v>81</v>
      </c>
      <c r="D119" s="85" t="s">
        <v>49</v>
      </c>
      <c r="E119" s="86">
        <v>166</v>
      </c>
      <c r="F119" s="87">
        <v>18</v>
      </c>
      <c r="G119" s="88">
        <v>14990</v>
      </c>
      <c r="H119" s="88">
        <f t="shared" si="12"/>
        <v>10493</v>
      </c>
      <c r="I119" s="89">
        <f t="shared" si="13"/>
        <v>8671.9008264462809</v>
      </c>
      <c r="J119" s="69"/>
      <c r="K119" s="92">
        <v>0</v>
      </c>
      <c r="L119" s="91">
        <f t="shared" si="14"/>
        <v>0</v>
      </c>
      <c r="M119" s="281"/>
    </row>
    <row r="120" spans="1:13" s="279" customFormat="1" ht="15.75">
      <c r="A120" s="53"/>
      <c r="B120" s="94" t="s">
        <v>42</v>
      </c>
      <c r="C120" s="95" t="s">
        <v>82</v>
      </c>
      <c r="D120" s="95"/>
      <c r="E120" s="96"/>
      <c r="F120" s="97"/>
      <c r="G120" s="98">
        <v>16990</v>
      </c>
      <c r="H120" s="88">
        <f t="shared" si="12"/>
        <v>11893</v>
      </c>
      <c r="I120" s="89">
        <f t="shared" si="13"/>
        <v>9828.9256198347102</v>
      </c>
      <c r="J120" s="69"/>
      <c r="K120" s="90">
        <v>0</v>
      </c>
      <c r="L120" s="91">
        <f t="shared" si="14"/>
        <v>0</v>
      </c>
      <c r="M120" s="281"/>
    </row>
    <row r="121" spans="1:13" s="279" customFormat="1" ht="15.75">
      <c r="A121" s="53"/>
      <c r="B121" s="84"/>
      <c r="C121" s="85"/>
      <c r="D121" s="85"/>
      <c r="E121" s="86"/>
      <c r="F121" s="87"/>
      <c r="G121" s="88"/>
      <c r="H121" s="88"/>
      <c r="I121" s="88"/>
      <c r="J121" s="69"/>
      <c r="K121" s="92"/>
      <c r="L121" s="93"/>
      <c r="M121" s="281"/>
    </row>
    <row r="122" spans="1:13" s="279" customFormat="1" ht="15.75">
      <c r="A122" s="53"/>
      <c r="B122" s="84" t="s">
        <v>84</v>
      </c>
      <c r="C122" s="85" t="s">
        <v>81</v>
      </c>
      <c r="D122" s="85" t="s">
        <v>49</v>
      </c>
      <c r="E122" s="86">
        <v>159</v>
      </c>
      <c r="F122" s="87">
        <v>17</v>
      </c>
      <c r="G122" s="88">
        <v>14990</v>
      </c>
      <c r="H122" s="88">
        <f t="shared" si="12"/>
        <v>10493</v>
      </c>
      <c r="I122" s="89">
        <f t="shared" si="13"/>
        <v>8671.9008264462809</v>
      </c>
      <c r="J122" s="69"/>
      <c r="K122" s="92">
        <v>0</v>
      </c>
      <c r="L122" s="91">
        <f t="shared" si="14"/>
        <v>0</v>
      </c>
      <c r="M122" s="281"/>
    </row>
    <row r="123" spans="1:13" s="279" customFormat="1" ht="15.75">
      <c r="A123" s="53"/>
      <c r="B123" s="94" t="s">
        <v>42</v>
      </c>
      <c r="C123" s="95" t="s">
        <v>82</v>
      </c>
      <c r="D123" s="95"/>
      <c r="E123" s="96"/>
      <c r="F123" s="97"/>
      <c r="G123" s="98">
        <v>16990</v>
      </c>
      <c r="H123" s="88">
        <f t="shared" si="12"/>
        <v>11893</v>
      </c>
      <c r="I123" s="89">
        <f t="shared" si="13"/>
        <v>9828.9256198347102</v>
      </c>
      <c r="J123" s="69"/>
      <c r="K123" s="90">
        <v>0</v>
      </c>
      <c r="L123" s="91">
        <f t="shared" si="14"/>
        <v>0</v>
      </c>
      <c r="M123" s="281"/>
    </row>
    <row r="124" spans="1:13" s="279" customFormat="1" ht="15.75">
      <c r="A124" s="53"/>
      <c r="B124" s="147"/>
      <c r="C124" s="148"/>
      <c r="D124" s="148"/>
      <c r="E124" s="149"/>
      <c r="F124" s="149"/>
      <c r="G124" s="150"/>
      <c r="H124" s="150"/>
      <c r="I124" s="150"/>
      <c r="J124" s="69"/>
      <c r="K124" s="151"/>
      <c r="L124" s="152"/>
      <c r="M124" s="278"/>
    </row>
    <row r="125" spans="1:13" s="279" customFormat="1" ht="15.75">
      <c r="A125" s="153"/>
      <c r="B125" s="84" t="s">
        <v>85</v>
      </c>
      <c r="C125" s="85" t="s">
        <v>86</v>
      </c>
      <c r="D125" s="85" t="s">
        <v>49</v>
      </c>
      <c r="E125" s="86">
        <v>152</v>
      </c>
      <c r="F125" s="87">
        <v>12</v>
      </c>
      <c r="G125" s="88">
        <v>12990</v>
      </c>
      <c r="H125" s="88">
        <f t="shared" si="12"/>
        <v>9093</v>
      </c>
      <c r="I125" s="89">
        <f t="shared" si="13"/>
        <v>7514.8760330578516</v>
      </c>
      <c r="J125" s="69"/>
      <c r="K125" s="92">
        <v>0</v>
      </c>
      <c r="L125" s="91">
        <f t="shared" si="14"/>
        <v>0</v>
      </c>
      <c r="M125" s="288"/>
    </row>
    <row r="126" spans="1:13" s="279" customFormat="1" ht="15.75">
      <c r="A126" s="153"/>
      <c r="B126" s="154" t="s">
        <v>42</v>
      </c>
      <c r="C126" s="95" t="s">
        <v>82</v>
      </c>
      <c r="D126" s="155"/>
      <c r="E126" s="96"/>
      <c r="F126" s="156"/>
      <c r="G126" s="157">
        <v>15990</v>
      </c>
      <c r="H126" s="88">
        <f t="shared" si="12"/>
        <v>11193</v>
      </c>
      <c r="I126" s="89">
        <f t="shared" si="13"/>
        <v>9250.4132231404965</v>
      </c>
      <c r="J126" s="69"/>
      <c r="K126" s="158">
        <v>0</v>
      </c>
      <c r="L126" s="91">
        <f t="shared" si="14"/>
        <v>0</v>
      </c>
      <c r="M126" s="288"/>
    </row>
    <row r="127" spans="1:13" s="279" customFormat="1" ht="15.75">
      <c r="A127" s="153"/>
      <c r="B127" s="159"/>
      <c r="C127" s="160"/>
      <c r="D127" s="161"/>
      <c r="E127" s="86"/>
      <c r="F127" s="162"/>
      <c r="G127" s="163"/>
      <c r="H127" s="163"/>
      <c r="I127" s="163"/>
      <c r="J127" s="69"/>
      <c r="K127" s="92"/>
      <c r="L127" s="93"/>
      <c r="M127" s="288"/>
    </row>
    <row r="128" spans="1:13" s="279" customFormat="1" ht="16.5" thickBot="1">
      <c r="A128" s="153"/>
      <c r="B128" s="164" t="s">
        <v>51</v>
      </c>
      <c r="C128" s="165"/>
      <c r="D128" s="166"/>
      <c r="E128" s="167" t="s">
        <v>52</v>
      </c>
      <c r="F128" s="168"/>
      <c r="G128" s="169"/>
      <c r="H128" s="170"/>
      <c r="I128" s="170"/>
      <c r="J128" s="69"/>
      <c r="K128" s="171"/>
      <c r="L128" s="172"/>
      <c r="M128" s="288"/>
    </row>
    <row r="129" spans="1:13" s="279" customFormat="1" ht="15.75">
      <c r="A129" s="53"/>
      <c r="B129" s="173" t="s">
        <v>60</v>
      </c>
      <c r="C129" s="174" t="s">
        <v>61</v>
      </c>
      <c r="D129" s="174" t="s">
        <v>55</v>
      </c>
      <c r="E129" s="175" t="s">
        <v>62</v>
      </c>
      <c r="F129" s="176"/>
      <c r="G129" s="177">
        <v>8190</v>
      </c>
      <c r="H129" s="163">
        <f t="shared" si="12"/>
        <v>5733</v>
      </c>
      <c r="I129" s="178">
        <f t="shared" si="13"/>
        <v>4738.0165289256202</v>
      </c>
      <c r="J129" s="69"/>
      <c r="K129" s="179">
        <v>0</v>
      </c>
      <c r="L129" s="180">
        <f>I129*K129</f>
        <v>0</v>
      </c>
      <c r="M129" s="288"/>
    </row>
    <row r="130" spans="1:13" s="279" customFormat="1" ht="16.5" thickBot="1">
      <c r="A130" s="53"/>
      <c r="B130" s="181" t="s">
        <v>63</v>
      </c>
      <c r="C130" s="182" t="s">
        <v>64</v>
      </c>
      <c r="D130" s="182" t="s">
        <v>55</v>
      </c>
      <c r="E130" s="183" t="s">
        <v>65</v>
      </c>
      <c r="F130" s="184"/>
      <c r="G130" s="185">
        <v>6790</v>
      </c>
      <c r="H130" s="186">
        <f t="shared" si="12"/>
        <v>4753</v>
      </c>
      <c r="I130" s="187">
        <f t="shared" si="13"/>
        <v>3928.0991735537191</v>
      </c>
      <c r="J130" s="69"/>
      <c r="K130" s="188">
        <v>0</v>
      </c>
      <c r="L130" s="189">
        <f>I130*K130</f>
        <v>0</v>
      </c>
      <c r="M130" s="288"/>
    </row>
    <row r="131" spans="1:13" s="279" customFormat="1" ht="16.5" thickBot="1">
      <c r="A131" s="153"/>
      <c r="B131" s="190"/>
      <c r="C131" s="191"/>
      <c r="D131" s="191"/>
      <c r="E131" s="191"/>
      <c r="F131" s="191"/>
      <c r="G131" s="192"/>
      <c r="H131" s="192"/>
      <c r="I131" s="192"/>
      <c r="J131" s="193"/>
      <c r="K131" s="194">
        <f>SUM(K34:K130)</f>
        <v>0</v>
      </c>
      <c r="L131" s="194">
        <f>SUM(L34:L130)</f>
        <v>0</v>
      </c>
      <c r="M131" s="289"/>
    </row>
    <row r="132" spans="1:13" s="279" customFormat="1" ht="16.5" thickBot="1">
      <c r="A132" s="112"/>
      <c r="B132" s="195"/>
      <c r="C132" s="196"/>
      <c r="D132" s="196"/>
      <c r="E132" s="196"/>
      <c r="F132" s="196"/>
      <c r="G132" s="197"/>
      <c r="H132" s="197"/>
      <c r="I132" s="197"/>
      <c r="J132" s="197"/>
      <c r="K132" s="198"/>
      <c r="L132" s="199"/>
      <c r="M132" s="289"/>
    </row>
    <row r="133" spans="1:13" s="279" customFormat="1" ht="30">
      <c r="A133" s="112"/>
      <c r="B133" s="200"/>
      <c r="C133" s="55"/>
      <c r="D133" s="55"/>
      <c r="E133" s="55"/>
      <c r="F133" s="55"/>
      <c r="G133" s="201" t="s">
        <v>87</v>
      </c>
      <c r="H133" s="57" t="s">
        <v>28</v>
      </c>
      <c r="I133" s="58" t="s">
        <v>29</v>
      </c>
      <c r="J133" s="202" t="s">
        <v>88</v>
      </c>
      <c r="K133" s="203" t="s">
        <v>30</v>
      </c>
      <c r="L133" s="204" t="s">
        <v>31</v>
      </c>
      <c r="M133" s="289"/>
    </row>
    <row r="134" spans="1:13" s="279" customFormat="1" ht="15.75">
      <c r="A134" s="112"/>
      <c r="B134" s="62" t="s">
        <v>22</v>
      </c>
      <c r="C134" s="63" t="s">
        <v>89</v>
      </c>
      <c r="D134" s="64" t="s">
        <v>24</v>
      </c>
      <c r="E134" s="65" t="s">
        <v>90</v>
      </c>
      <c r="F134" s="65" t="s">
        <v>26</v>
      </c>
      <c r="G134" s="205" t="s">
        <v>91</v>
      </c>
      <c r="H134" s="150"/>
      <c r="I134" s="206"/>
      <c r="J134" s="207"/>
      <c r="K134" s="208"/>
      <c r="L134" s="209"/>
      <c r="M134" s="289"/>
    </row>
    <row r="135" spans="1:13" s="279" customFormat="1" ht="15.75">
      <c r="A135" s="112"/>
      <c r="B135" s="210"/>
      <c r="C135" s="211"/>
      <c r="D135" s="211"/>
      <c r="E135" s="211"/>
      <c r="F135" s="211"/>
      <c r="G135" s="212"/>
      <c r="H135" s="150"/>
      <c r="I135" s="206"/>
      <c r="J135" s="213"/>
      <c r="K135" s="214"/>
      <c r="L135" s="209"/>
      <c r="M135" s="289"/>
    </row>
    <row r="136" spans="1:13" s="279" customFormat="1" ht="15.75">
      <c r="A136" s="112"/>
      <c r="B136" s="77" t="s">
        <v>92</v>
      </c>
      <c r="C136" s="78"/>
      <c r="D136" s="78"/>
      <c r="E136" s="79"/>
      <c r="F136" s="79"/>
      <c r="G136" s="80"/>
      <c r="H136" s="80"/>
      <c r="I136" s="80"/>
      <c r="J136" s="81"/>
      <c r="K136" s="82"/>
      <c r="L136" s="83"/>
      <c r="M136" s="289"/>
    </row>
    <row r="137" spans="1:13" s="279" customFormat="1" ht="15.75">
      <c r="A137" s="112"/>
      <c r="B137" s="496" t="s">
        <v>237</v>
      </c>
      <c r="C137" s="497" t="s">
        <v>235</v>
      </c>
      <c r="D137" s="497" t="s">
        <v>49</v>
      </c>
      <c r="E137" s="86" t="s">
        <v>95</v>
      </c>
      <c r="F137" s="483" t="s">
        <v>236</v>
      </c>
      <c r="G137" s="498">
        <v>10990</v>
      </c>
      <c r="H137" s="88">
        <f t="shared" ref="H137" si="15">G137*(1-$H$29)</f>
        <v>7692.9999999999991</v>
      </c>
      <c r="I137" s="89">
        <f t="shared" ref="I137" si="16">H137/1.21</f>
        <v>6357.8512396694214</v>
      </c>
      <c r="J137" s="487"/>
      <c r="K137" s="90">
        <v>0</v>
      </c>
      <c r="L137" s="91">
        <f>I137*K137</f>
        <v>0</v>
      </c>
      <c r="M137" s="289"/>
    </row>
    <row r="138" spans="1:13" s="279" customFormat="1" ht="15.75">
      <c r="A138" s="53"/>
      <c r="B138" s="492" t="s">
        <v>42</v>
      </c>
      <c r="C138" s="125"/>
      <c r="D138" s="125"/>
      <c r="E138" s="484"/>
      <c r="F138" s="488"/>
      <c r="G138" s="485"/>
      <c r="H138" s="485"/>
      <c r="I138" s="486"/>
      <c r="J138" s="233"/>
      <c r="K138" s="234"/>
      <c r="L138" s="495"/>
      <c r="M138" s="289"/>
    </row>
    <row r="139" spans="1:13" s="279" customFormat="1" ht="15.75">
      <c r="A139" s="112"/>
      <c r="B139" s="84" t="s">
        <v>93</v>
      </c>
      <c r="C139" s="85" t="s">
        <v>94</v>
      </c>
      <c r="D139" s="85" t="s">
        <v>49</v>
      </c>
      <c r="E139" s="86" t="s">
        <v>95</v>
      </c>
      <c r="F139" s="483" t="s">
        <v>236</v>
      </c>
      <c r="G139" s="88">
        <v>10990</v>
      </c>
      <c r="H139" s="88">
        <f t="shared" si="12"/>
        <v>7692.9999999999991</v>
      </c>
      <c r="I139" s="89">
        <f t="shared" si="13"/>
        <v>6357.8512396694214</v>
      </c>
      <c r="J139" s="215"/>
      <c r="K139" s="90">
        <v>0</v>
      </c>
      <c r="L139" s="91">
        <f>I139*K139</f>
        <v>0</v>
      </c>
      <c r="M139" s="289"/>
    </row>
    <row r="140" spans="1:13" s="279" customFormat="1" ht="16.5" thickBot="1">
      <c r="A140" s="112"/>
      <c r="B140" s="216" t="s">
        <v>96</v>
      </c>
      <c r="C140" s="217" t="s">
        <v>97</v>
      </c>
      <c r="D140" s="217" t="s">
        <v>49</v>
      </c>
      <c r="E140" s="218" t="s">
        <v>95</v>
      </c>
      <c r="F140" s="483" t="s">
        <v>236</v>
      </c>
      <c r="G140" s="219">
        <v>10390</v>
      </c>
      <c r="H140" s="219">
        <f t="shared" si="12"/>
        <v>7272.9999999999991</v>
      </c>
      <c r="I140" s="220">
        <f t="shared" si="13"/>
        <v>6010.7438016528922</v>
      </c>
      <c r="J140" s="221"/>
      <c r="K140" s="222">
        <v>0</v>
      </c>
      <c r="L140" s="223">
        <f>I140*K140</f>
        <v>0</v>
      </c>
      <c r="M140" s="289"/>
    </row>
    <row r="141" spans="1:13" s="279" customFormat="1" ht="16.5" thickBot="1">
      <c r="A141" s="53"/>
      <c r="B141" s="141"/>
      <c r="C141" s="225"/>
      <c r="D141" s="225"/>
      <c r="E141" s="226"/>
      <c r="F141" s="227"/>
      <c r="G141" s="144"/>
      <c r="H141" s="228"/>
      <c r="I141" s="229"/>
      <c r="J141" s="230"/>
      <c r="K141" s="231"/>
      <c r="L141" s="232"/>
      <c r="M141" s="289"/>
    </row>
    <row r="142" spans="1:13" s="279" customFormat="1" ht="15.75">
      <c r="A142" s="53"/>
      <c r="B142" s="124" t="s">
        <v>98</v>
      </c>
      <c r="C142" s="125"/>
      <c r="D142" s="125"/>
      <c r="E142" s="126"/>
      <c r="F142" s="126"/>
      <c r="G142" s="127"/>
      <c r="H142" s="127"/>
      <c r="I142" s="127"/>
      <c r="J142" s="233"/>
      <c r="K142" s="234"/>
      <c r="L142" s="235"/>
      <c r="M142" s="289"/>
    </row>
    <row r="143" spans="1:13" s="279" customFormat="1" ht="15.75">
      <c r="A143" s="53"/>
      <c r="B143" s="493" t="s">
        <v>238</v>
      </c>
      <c r="C143" s="494" t="s">
        <v>239</v>
      </c>
      <c r="D143" s="494" t="s">
        <v>49</v>
      </c>
      <c r="E143" s="86" t="s">
        <v>101</v>
      </c>
      <c r="F143" s="490" t="s">
        <v>240</v>
      </c>
      <c r="G143" s="88">
        <v>10990</v>
      </c>
      <c r="H143" s="88">
        <f t="shared" ref="H143" si="17">G143*(1-$H$29)</f>
        <v>7692.9999999999991</v>
      </c>
      <c r="I143" s="89">
        <f t="shared" ref="I143" si="18">H143/1.21</f>
        <v>6357.8512396694214</v>
      </c>
      <c r="J143" s="489"/>
      <c r="K143" s="510">
        <v>0</v>
      </c>
      <c r="L143" s="91">
        <f>I143*K143</f>
        <v>0</v>
      </c>
      <c r="M143" s="289"/>
    </row>
    <row r="144" spans="1:13" s="279" customFormat="1" ht="15.75">
      <c r="A144" s="53"/>
      <c r="B144" s="492" t="s">
        <v>42</v>
      </c>
      <c r="C144" s="125"/>
      <c r="D144" s="125"/>
      <c r="E144" s="484"/>
      <c r="F144" s="488"/>
      <c r="G144" s="485"/>
      <c r="H144" s="485"/>
      <c r="I144" s="486"/>
      <c r="J144" s="233"/>
      <c r="K144" s="234"/>
      <c r="L144" s="495"/>
      <c r="M144" s="289"/>
    </row>
    <row r="145" spans="1:13" s="279" customFormat="1" ht="15.75">
      <c r="A145" s="53"/>
      <c r="B145" s="84" t="s">
        <v>99</v>
      </c>
      <c r="C145" s="85" t="s">
        <v>100</v>
      </c>
      <c r="D145" s="85" t="s">
        <v>49</v>
      </c>
      <c r="E145" s="86" t="s">
        <v>101</v>
      </c>
      <c r="F145" s="490" t="s">
        <v>240</v>
      </c>
      <c r="G145" s="88">
        <v>10990</v>
      </c>
      <c r="H145" s="88">
        <f t="shared" si="12"/>
        <v>7692.9999999999991</v>
      </c>
      <c r="I145" s="89">
        <f t="shared" si="13"/>
        <v>6357.8512396694214</v>
      </c>
      <c r="J145" s="215"/>
      <c r="K145" s="90">
        <v>0</v>
      </c>
      <c r="L145" s="91">
        <f>I145*K145</f>
        <v>0</v>
      </c>
      <c r="M145" s="289"/>
    </row>
    <row r="146" spans="1:13" s="279" customFormat="1" ht="16.5" thickBot="1">
      <c r="A146" s="289"/>
      <c r="B146" s="236" t="s">
        <v>102</v>
      </c>
      <c r="C146" s="237" t="s">
        <v>103</v>
      </c>
      <c r="D146" s="237" t="s">
        <v>49</v>
      </c>
      <c r="E146" s="238" t="s">
        <v>101</v>
      </c>
      <c r="F146" s="491" t="s">
        <v>240</v>
      </c>
      <c r="G146" s="186">
        <v>10390</v>
      </c>
      <c r="H146" s="186">
        <f t="shared" si="12"/>
        <v>7272.9999999999991</v>
      </c>
      <c r="I146" s="187">
        <f t="shared" si="13"/>
        <v>6010.7438016528922</v>
      </c>
      <c r="J146" s="239"/>
      <c r="K146" s="240">
        <v>0</v>
      </c>
      <c r="L146" s="189">
        <f>I146*K146</f>
        <v>0</v>
      </c>
      <c r="M146" s="289"/>
    </row>
    <row r="147" spans="1:13" s="279" customFormat="1" ht="16.5" thickBot="1">
      <c r="A147" s="53"/>
      <c r="B147" s="141"/>
      <c r="C147" s="225"/>
      <c r="D147" s="225"/>
      <c r="E147" s="226"/>
      <c r="F147" s="227"/>
      <c r="G147" s="144"/>
      <c r="H147" s="548"/>
      <c r="I147" s="549"/>
      <c r="J147" s="230"/>
      <c r="K147" s="231"/>
      <c r="L147" s="232"/>
      <c r="M147" s="289"/>
    </row>
    <row r="148" spans="1:13" s="279" customFormat="1" ht="15.75">
      <c r="A148" s="53"/>
      <c r="B148" s="124" t="s">
        <v>241</v>
      </c>
      <c r="C148" s="125"/>
      <c r="D148" s="125"/>
      <c r="E148" s="126"/>
      <c r="F148" s="126"/>
      <c r="G148" s="127"/>
      <c r="H148" s="127"/>
      <c r="I148" s="127"/>
      <c r="J148" s="233"/>
      <c r="K148" s="234"/>
      <c r="L148" s="235"/>
      <c r="M148" s="289"/>
    </row>
    <row r="149" spans="1:13" s="279" customFormat="1" ht="15.75">
      <c r="A149" s="53"/>
      <c r="B149" s="492" t="s">
        <v>42</v>
      </c>
      <c r="C149" s="125"/>
      <c r="D149" s="125"/>
      <c r="E149" s="484"/>
      <c r="F149" s="488"/>
      <c r="G149" s="485"/>
      <c r="H149" s="485"/>
      <c r="I149" s="486"/>
      <c r="J149" s="233"/>
      <c r="K149" s="234"/>
      <c r="L149" s="495"/>
      <c r="M149" s="289"/>
    </row>
    <row r="150" spans="1:13" s="279" customFormat="1" ht="16.5" thickBot="1">
      <c r="A150" s="53"/>
      <c r="B150" s="84" t="s">
        <v>242</v>
      </c>
      <c r="C150" s="85" t="s">
        <v>243</v>
      </c>
      <c r="D150" s="85" t="s">
        <v>49</v>
      </c>
      <c r="E150" s="500">
        <v>130140150160</v>
      </c>
      <c r="F150" s="490" t="s">
        <v>244</v>
      </c>
      <c r="G150" s="88">
        <v>8190</v>
      </c>
      <c r="H150" s="88">
        <f t="shared" ref="H150" si="19">G150*(1-$H$29)</f>
        <v>5733</v>
      </c>
      <c r="I150" s="89">
        <f t="shared" ref="I150" si="20">H150/1.21</f>
        <v>4738.0165289256202</v>
      </c>
      <c r="J150" s="215"/>
      <c r="K150" s="90">
        <v>0</v>
      </c>
      <c r="L150" s="91">
        <f>I150*K150</f>
        <v>0</v>
      </c>
      <c r="M150" s="289"/>
    </row>
    <row r="151" spans="1:13" s="279" customFormat="1" ht="16.5" thickBot="1">
      <c r="A151" s="53"/>
      <c r="B151" s="141"/>
      <c r="C151" s="225"/>
      <c r="D151" s="225"/>
      <c r="E151" s="226"/>
      <c r="F151" s="227"/>
      <c r="G151" s="144"/>
      <c r="H151" s="548"/>
      <c r="I151" s="549"/>
      <c r="J151" s="230"/>
      <c r="K151" s="231"/>
      <c r="L151" s="232"/>
      <c r="M151" s="289"/>
    </row>
    <row r="152" spans="1:13" s="279" customFormat="1" ht="15.75">
      <c r="A152" s="53"/>
      <c r="B152" s="124" t="s">
        <v>245</v>
      </c>
      <c r="C152" s="125"/>
      <c r="D152" s="125"/>
      <c r="E152" s="126"/>
      <c r="F152" s="126"/>
      <c r="G152" s="127"/>
      <c r="H152" s="127"/>
      <c r="I152" s="127"/>
      <c r="J152" s="233"/>
      <c r="K152" s="234"/>
      <c r="L152" s="235"/>
      <c r="M152" s="289"/>
    </row>
    <row r="153" spans="1:13" s="279" customFormat="1" ht="15.75">
      <c r="A153" s="53"/>
      <c r="B153" s="492" t="s">
        <v>42</v>
      </c>
      <c r="C153" s="125"/>
      <c r="D153" s="125"/>
      <c r="E153" s="484"/>
      <c r="F153" s="488"/>
      <c r="G153" s="485"/>
      <c r="H153" s="485"/>
      <c r="I153" s="486"/>
      <c r="J153" s="233"/>
      <c r="K153" s="234"/>
      <c r="L153" s="495"/>
      <c r="M153" s="289"/>
    </row>
    <row r="154" spans="1:13" s="279" customFormat="1" ht="15.75">
      <c r="A154" s="53"/>
      <c r="B154" s="84" t="s">
        <v>246</v>
      </c>
      <c r="C154" s="85" t="s">
        <v>248</v>
      </c>
      <c r="D154" s="85" t="s">
        <v>49</v>
      </c>
      <c r="E154" s="500">
        <v>130140150</v>
      </c>
      <c r="F154" s="490" t="s">
        <v>247</v>
      </c>
      <c r="G154" s="88">
        <v>5490</v>
      </c>
      <c r="H154" s="88">
        <f t="shared" ref="H154:H155" si="21">G154*(1-$H$29)</f>
        <v>3842.9999999999995</v>
      </c>
      <c r="I154" s="89">
        <f t="shared" ref="I154:I155" si="22">H154/1.21</f>
        <v>3176.0330578512394</v>
      </c>
      <c r="J154" s="215"/>
      <c r="K154" s="90">
        <v>0</v>
      </c>
      <c r="L154" s="91">
        <f>I154*K154</f>
        <v>0</v>
      </c>
      <c r="M154" s="289"/>
    </row>
    <row r="155" spans="1:13" s="279" customFormat="1" ht="15.75">
      <c r="A155" s="289"/>
      <c r="B155" s="84" t="s">
        <v>249</v>
      </c>
      <c r="C155" s="85" t="s">
        <v>251</v>
      </c>
      <c r="D155" s="85" t="s">
        <v>49</v>
      </c>
      <c r="E155" s="500">
        <v>100110120</v>
      </c>
      <c r="F155" s="509" t="s">
        <v>250</v>
      </c>
      <c r="G155" s="88">
        <v>4590</v>
      </c>
      <c r="H155" s="88">
        <f t="shared" si="21"/>
        <v>3213</v>
      </c>
      <c r="I155" s="89">
        <f t="shared" si="22"/>
        <v>2655.3719008264466</v>
      </c>
      <c r="J155" s="215"/>
      <c r="K155" s="90">
        <v>0</v>
      </c>
      <c r="L155" s="91">
        <f>I155*K155</f>
        <v>0</v>
      </c>
      <c r="M155" s="289"/>
    </row>
    <row r="156" spans="1:13" s="279" customFormat="1" ht="16.5" thickBot="1">
      <c r="A156" s="289"/>
      <c r="B156" s="503" t="s">
        <v>252</v>
      </c>
      <c r="C156" s="504" t="s">
        <v>253</v>
      </c>
      <c r="D156" s="504" t="s">
        <v>49</v>
      </c>
      <c r="E156" s="505" t="s">
        <v>254</v>
      </c>
      <c r="F156" s="506" t="s">
        <v>255</v>
      </c>
      <c r="G156" s="501">
        <v>3790</v>
      </c>
      <c r="H156" s="501">
        <f t="shared" ref="H156" si="23">G156*(1-$H$29)</f>
        <v>2653</v>
      </c>
      <c r="I156" s="502">
        <f t="shared" ref="I156" si="24">H156/1.21</f>
        <v>2192.5619834710747</v>
      </c>
      <c r="J156" s="507"/>
      <c r="K156" s="508">
        <v>0</v>
      </c>
      <c r="L156" s="499">
        <f>I156*K156</f>
        <v>0</v>
      </c>
      <c r="M156" s="289"/>
    </row>
    <row r="157" spans="1:13" ht="16.5" thickBot="1">
      <c r="A157" s="1"/>
      <c r="B157" s="241"/>
      <c r="C157" s="242"/>
      <c r="D157" s="242"/>
      <c r="E157" s="241"/>
      <c r="F157" s="241"/>
      <c r="G157" s="243"/>
      <c r="H157" s="244"/>
      <c r="I157" s="245"/>
      <c r="J157" s="246"/>
      <c r="K157" s="194">
        <f>SUM(K137:K156)</f>
        <v>0</v>
      </c>
      <c r="L157" s="194">
        <f>SUM(L137:L156)</f>
        <v>0</v>
      </c>
      <c r="M157" s="11"/>
    </row>
    <row r="158" spans="1:13" ht="15.75">
      <c r="A158" s="1"/>
      <c r="B158" s="241"/>
      <c r="C158" s="242"/>
      <c r="D158" s="242"/>
      <c r="E158" s="241"/>
      <c r="F158" s="241"/>
      <c r="G158" s="243"/>
      <c r="H158" s="244"/>
      <c r="I158" s="245"/>
      <c r="J158" s="246"/>
      <c r="K158" s="243"/>
      <c r="L158" s="37"/>
      <c r="M158" s="11"/>
    </row>
    <row r="159" spans="1:13" ht="15.75">
      <c r="A159" s="1"/>
      <c r="B159" s="241"/>
      <c r="C159" s="242"/>
      <c r="D159" s="242"/>
      <c r="E159" s="241"/>
      <c r="F159" s="241"/>
      <c r="G159" s="243"/>
      <c r="H159" s="244"/>
      <c r="I159" s="245"/>
      <c r="J159" s="246"/>
      <c r="K159" s="243"/>
      <c r="L159" s="37"/>
      <c r="M159" s="11"/>
    </row>
    <row r="160" spans="1:13" ht="15.75">
      <c r="A160" s="1"/>
      <c r="B160" s="241"/>
      <c r="C160" s="242"/>
      <c r="D160" s="242"/>
      <c r="E160" s="241"/>
      <c r="F160" s="241"/>
      <c r="G160" s="243"/>
      <c r="H160" s="244"/>
      <c r="I160" s="245"/>
      <c r="J160" s="246"/>
      <c r="K160" s="243"/>
      <c r="L160" s="37"/>
      <c r="M160" s="11"/>
    </row>
    <row r="161" spans="1:13" ht="15.75">
      <c r="A161" s="1"/>
      <c r="B161" s="241"/>
      <c r="C161" s="242"/>
      <c r="D161" s="242"/>
      <c r="E161" s="241"/>
      <c r="F161" s="241"/>
      <c r="G161" s="243"/>
      <c r="H161" s="244"/>
      <c r="I161" s="245"/>
      <c r="J161" s="246"/>
      <c r="K161" s="243"/>
      <c r="L161" s="37"/>
      <c r="M161" s="11"/>
    </row>
    <row r="162" spans="1:13" ht="15.75">
      <c r="A162" s="1"/>
      <c r="B162" s="241"/>
      <c r="C162" s="242"/>
      <c r="D162" s="242"/>
      <c r="E162" s="241"/>
      <c r="F162" s="241"/>
      <c r="G162" s="243"/>
      <c r="H162" s="244"/>
      <c r="I162" s="245"/>
      <c r="J162" s="246"/>
      <c r="K162" s="243"/>
      <c r="L162" s="37"/>
      <c r="M162" s="11"/>
    </row>
    <row r="163" spans="1:13">
      <c r="A163" s="1"/>
      <c r="B163" s="247"/>
      <c r="C163" s="248"/>
      <c r="D163" s="248"/>
      <c r="E163" s="249"/>
      <c r="F163" s="250"/>
      <c r="G163" s="251"/>
      <c r="H163" s="252"/>
      <c r="I163" s="253"/>
      <c r="J163" s="254"/>
      <c r="K163" s="255"/>
      <c r="L163" s="37"/>
      <c r="M163" s="11"/>
    </row>
    <row r="164" spans="1:13">
      <c r="A164" s="1"/>
      <c r="B164" s="247"/>
      <c r="C164" s="248"/>
      <c r="D164" s="248"/>
      <c r="E164" s="249"/>
      <c r="F164" s="250"/>
      <c r="G164" s="251"/>
      <c r="H164" s="252"/>
      <c r="I164" s="253"/>
      <c r="J164" s="254"/>
      <c r="K164" s="255"/>
      <c r="L164" s="37"/>
      <c r="M164" s="11"/>
    </row>
    <row r="165" spans="1:13">
      <c r="A165" s="1"/>
      <c r="B165" s="247"/>
      <c r="C165" s="248"/>
      <c r="D165" s="248"/>
      <c r="E165" s="249"/>
      <c r="F165" s="250"/>
      <c r="G165" s="251"/>
      <c r="H165" s="252"/>
      <c r="I165" s="253"/>
      <c r="J165" s="254"/>
      <c r="K165" s="255"/>
      <c r="L165" s="37"/>
      <c r="M165" s="11"/>
    </row>
    <row r="166" spans="1:13" ht="18">
      <c r="B166" s="257"/>
      <c r="C166" s="256"/>
      <c r="D166" s="256"/>
      <c r="E166" s="256"/>
      <c r="F166" s="257"/>
      <c r="G166" s="258"/>
      <c r="H166" s="259"/>
      <c r="I166" s="260"/>
      <c r="J166" s="261"/>
      <c r="K166" s="258"/>
      <c r="L166" s="262"/>
    </row>
    <row r="167" spans="1:13">
      <c r="G167" s="267"/>
      <c r="H167" s="268"/>
      <c r="I167" s="269"/>
      <c r="J167" s="270"/>
      <c r="K167" s="271"/>
      <c r="L167" s="262"/>
    </row>
    <row r="168" spans="1:13">
      <c r="G168" s="267"/>
      <c r="H168" s="268"/>
      <c r="I168" s="269"/>
      <c r="J168" s="270"/>
      <c r="K168" s="271"/>
      <c r="L168" s="262"/>
    </row>
    <row r="169" spans="1:13">
      <c r="G169" s="267"/>
      <c r="H169" s="268"/>
      <c r="I169" s="269"/>
      <c r="J169" s="270"/>
      <c r="K169" s="271"/>
      <c r="L169" s="262"/>
    </row>
    <row r="170" spans="1:13">
      <c r="G170" s="267"/>
      <c r="H170" s="268"/>
      <c r="I170" s="269"/>
      <c r="J170" s="270"/>
      <c r="K170" s="271"/>
      <c r="L170" s="262"/>
    </row>
  </sheetData>
  <mergeCells count="5">
    <mergeCell ref="A2:L2"/>
    <mergeCell ref="A3:L3"/>
    <mergeCell ref="F22:G22"/>
    <mergeCell ref="F23:G23"/>
    <mergeCell ref="F21:G21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zoomScale="90" zoomScaleNormal="90" workbookViewId="0">
      <selection activeCell="I23" sqref="I23"/>
    </sheetView>
  </sheetViews>
  <sheetFormatPr defaultRowHeight="15"/>
  <cols>
    <col min="1" max="1" width="10.5703125" style="381" customWidth="1"/>
    <col min="2" max="2" width="19" style="382" customWidth="1"/>
    <col min="3" max="3" width="18.42578125" style="383" bestFit="1" customWidth="1"/>
    <col min="4" max="4" width="30.5703125" style="383" customWidth="1"/>
    <col min="5" max="5" width="10.5703125" style="384" customWidth="1"/>
    <col min="6" max="6" width="17.7109375" style="384" bestFit="1" customWidth="1"/>
    <col min="7" max="7" width="20.28515625" style="385" customWidth="1"/>
    <col min="8" max="8" width="22" style="386" customWidth="1"/>
    <col min="9" max="9" width="19" style="386" customWidth="1"/>
    <col min="10" max="10" width="19" customWidth="1"/>
    <col min="11" max="12" width="15.7109375" customWidth="1"/>
  </cols>
  <sheetData>
    <row r="1" spans="1:12" ht="30">
      <c r="A1" s="314" t="s">
        <v>0</v>
      </c>
      <c r="B1" s="315"/>
      <c r="C1" s="316"/>
      <c r="D1" s="316"/>
      <c r="E1" s="317"/>
      <c r="F1" s="317"/>
      <c r="G1" s="318"/>
      <c r="H1" s="319"/>
      <c r="I1" s="319"/>
      <c r="J1" s="320"/>
      <c r="K1" s="320"/>
      <c r="L1" s="320"/>
    </row>
    <row r="2" spans="1:12">
      <c r="A2" s="321"/>
      <c r="B2" s="322"/>
      <c r="C2" s="322"/>
      <c r="D2" s="322"/>
      <c r="E2" s="322"/>
      <c r="F2" s="322"/>
      <c r="G2" s="323"/>
      <c r="H2" s="323"/>
      <c r="I2" s="323"/>
      <c r="J2" s="324"/>
      <c r="K2" s="324"/>
      <c r="L2" s="324"/>
    </row>
    <row r="3" spans="1:12">
      <c r="A3" s="325"/>
      <c r="B3" s="326"/>
      <c r="C3" s="326"/>
      <c r="D3" s="326"/>
      <c r="E3" s="326"/>
      <c r="F3" s="326"/>
      <c r="G3" s="323"/>
      <c r="H3" s="323"/>
      <c r="I3" s="323"/>
      <c r="J3" s="324"/>
      <c r="K3" s="324"/>
      <c r="L3" s="324"/>
    </row>
    <row r="4" spans="1:12" ht="18">
      <c r="A4" s="327"/>
      <c r="B4" s="327"/>
      <c r="C4" s="327"/>
      <c r="D4" s="327"/>
      <c r="E4" s="327"/>
      <c r="F4" s="327"/>
      <c r="G4" s="328"/>
      <c r="H4" s="328"/>
      <c r="I4" s="328"/>
      <c r="J4" s="327"/>
      <c r="K4" s="329"/>
      <c r="L4" s="329"/>
    </row>
    <row r="5" spans="1:12" ht="18.75" thickBot="1">
      <c r="A5" s="330"/>
      <c r="B5" s="331"/>
      <c r="C5" s="331"/>
      <c r="D5" s="331"/>
      <c r="E5" s="331"/>
      <c r="F5" s="331"/>
      <c r="G5" s="332"/>
      <c r="H5" s="332"/>
      <c r="I5" s="332"/>
      <c r="J5" s="331"/>
      <c r="K5" s="331"/>
      <c r="L5" s="331"/>
    </row>
    <row r="6" spans="1:12" ht="18.75" thickBot="1">
      <c r="A6" s="330"/>
      <c r="B6" s="331"/>
      <c r="C6" s="331"/>
      <c r="D6" s="331"/>
      <c r="E6" s="331"/>
      <c r="F6" s="333"/>
      <c r="G6" s="334"/>
      <c r="H6" s="335">
        <f>'[1]LYŽE + VÁZÁNÍ'!D19</f>
        <v>0.25</v>
      </c>
      <c r="I6" s="336">
        <f>H6</f>
        <v>0.25</v>
      </c>
      <c r="J6" s="337"/>
      <c r="K6" s="337"/>
      <c r="L6" s="337"/>
    </row>
    <row r="7" spans="1:12" ht="45">
      <c r="A7" s="53"/>
      <c r="B7" s="338" t="s">
        <v>22</v>
      </c>
      <c r="C7" s="339" t="s">
        <v>89</v>
      </c>
      <c r="D7" s="339" t="s">
        <v>105</v>
      </c>
      <c r="E7" s="340" t="s">
        <v>106</v>
      </c>
      <c r="F7" s="340" t="s">
        <v>107</v>
      </c>
      <c r="G7" s="341" t="s">
        <v>87</v>
      </c>
      <c r="H7" s="342" t="s">
        <v>108</v>
      </c>
      <c r="I7" s="342" t="s">
        <v>29</v>
      </c>
      <c r="J7" s="343" t="s">
        <v>88</v>
      </c>
      <c r="K7" s="344" t="s">
        <v>30</v>
      </c>
      <c r="L7" s="345" t="s">
        <v>31</v>
      </c>
    </row>
    <row r="8" spans="1:12" ht="15.75">
      <c r="A8" s="53"/>
      <c r="B8" s="346"/>
      <c r="C8" s="347"/>
      <c r="D8" s="348"/>
      <c r="E8" s="348"/>
      <c r="F8" s="348"/>
      <c r="G8" s="349"/>
      <c r="H8" s="350"/>
      <c r="I8" s="350"/>
      <c r="J8" s="351"/>
      <c r="K8" s="351"/>
      <c r="L8" s="352"/>
    </row>
    <row r="9" spans="1:12" ht="15.75">
      <c r="A9" s="53"/>
      <c r="B9" s="77" t="s">
        <v>109</v>
      </c>
      <c r="C9" s="78"/>
      <c r="D9" s="78"/>
      <c r="E9" s="353"/>
      <c r="F9" s="353"/>
      <c r="G9" s="354"/>
      <c r="H9" s="354"/>
      <c r="I9" s="354"/>
      <c r="J9" s="355"/>
      <c r="K9" s="356"/>
      <c r="L9" s="357"/>
    </row>
    <row r="10" spans="1:12" ht="15.75">
      <c r="A10" s="358"/>
      <c r="B10" s="84" t="s">
        <v>110</v>
      </c>
      <c r="C10" s="85" t="s">
        <v>111</v>
      </c>
      <c r="D10" s="359" t="s">
        <v>112</v>
      </c>
      <c r="E10" s="360">
        <v>140</v>
      </c>
      <c r="F10" s="361">
        <v>95</v>
      </c>
      <c r="G10" s="362">
        <v>16290</v>
      </c>
      <c r="H10" s="362">
        <f>G10*(1-$H$6)</f>
        <v>12217.5</v>
      </c>
      <c r="I10" s="362">
        <f>H10/1.21</f>
        <v>10097.10743801653</v>
      </c>
      <c r="J10" s="363"/>
      <c r="K10" s="364">
        <v>0</v>
      </c>
      <c r="L10" s="365">
        <f>I10*K10</f>
        <v>0</v>
      </c>
    </row>
    <row r="11" spans="1:12" ht="15.75">
      <c r="A11" s="358"/>
      <c r="B11" s="84" t="s">
        <v>113</v>
      </c>
      <c r="C11" s="85" t="s">
        <v>114</v>
      </c>
      <c r="D11" s="359" t="s">
        <v>112</v>
      </c>
      <c r="E11" s="360">
        <v>130</v>
      </c>
      <c r="F11" s="361">
        <v>95</v>
      </c>
      <c r="G11" s="362">
        <v>15790</v>
      </c>
      <c r="H11" s="362">
        <f>G11*(1-$H$6)</f>
        <v>11842.5</v>
      </c>
      <c r="I11" s="362">
        <f>H11/1.21</f>
        <v>9787.190082644629</v>
      </c>
      <c r="J11" s="363"/>
      <c r="K11" s="364">
        <v>0</v>
      </c>
      <c r="L11" s="365">
        <f t="shared" ref="L11:L20" si="0">I11*K11</f>
        <v>0</v>
      </c>
    </row>
    <row r="12" spans="1:12" ht="15.75">
      <c r="A12" s="358"/>
      <c r="B12" s="84" t="s">
        <v>115</v>
      </c>
      <c r="C12" s="85" t="s">
        <v>116</v>
      </c>
      <c r="D12" s="359" t="s">
        <v>112</v>
      </c>
      <c r="E12" s="360">
        <v>110</v>
      </c>
      <c r="F12" s="361">
        <v>95</v>
      </c>
      <c r="G12" s="362">
        <v>14390</v>
      </c>
      <c r="H12" s="362">
        <f t="shared" ref="H12:H20" si="1">G12*(1-$H$6)</f>
        <v>10792.5</v>
      </c>
      <c r="I12" s="362">
        <f t="shared" ref="I12:I20" si="2">H12/1.21</f>
        <v>8919.4214876033056</v>
      </c>
      <c r="J12" s="363"/>
      <c r="K12" s="364">
        <v>0</v>
      </c>
      <c r="L12" s="365">
        <f t="shared" si="0"/>
        <v>0</v>
      </c>
    </row>
    <row r="13" spans="1:12" ht="15.75">
      <c r="A13" s="358"/>
      <c r="B13" s="84" t="s">
        <v>256</v>
      </c>
      <c r="C13" s="85" t="s">
        <v>257</v>
      </c>
      <c r="D13" s="359" t="s">
        <v>112</v>
      </c>
      <c r="E13" s="360">
        <v>90</v>
      </c>
      <c r="F13" s="361">
        <v>95</v>
      </c>
      <c r="G13" s="362">
        <v>8190</v>
      </c>
      <c r="H13" s="362">
        <f t="shared" ref="H13" si="3">G13*(1-$H$6)</f>
        <v>6142.5</v>
      </c>
      <c r="I13" s="362">
        <f t="shared" ref="I13" si="4">H13/1.21</f>
        <v>5076.4462809917359</v>
      </c>
      <c r="J13" s="363"/>
      <c r="K13" s="364">
        <v>0</v>
      </c>
      <c r="L13" s="365">
        <f t="shared" ref="L13" si="5">I13*K13</f>
        <v>0</v>
      </c>
    </row>
    <row r="14" spans="1:12" ht="15.75">
      <c r="A14" s="358"/>
      <c r="B14" s="106" t="s">
        <v>258</v>
      </c>
      <c r="C14" s="107" t="s">
        <v>117</v>
      </c>
      <c r="D14" s="108" t="s">
        <v>118</v>
      </c>
      <c r="E14" s="366">
        <v>130</v>
      </c>
      <c r="F14" s="367" t="s">
        <v>260</v>
      </c>
      <c r="G14" s="362">
        <v>14990</v>
      </c>
      <c r="H14" s="362">
        <f t="shared" si="1"/>
        <v>11242.5</v>
      </c>
      <c r="I14" s="362">
        <f t="shared" si="2"/>
        <v>9291.3223140495866</v>
      </c>
      <c r="J14" s="363"/>
      <c r="K14" s="364">
        <v>0</v>
      </c>
      <c r="L14" s="365">
        <f t="shared" si="0"/>
        <v>0</v>
      </c>
    </row>
    <row r="15" spans="1:12" ht="15.75">
      <c r="A15" s="358"/>
      <c r="B15" s="106" t="s">
        <v>259</v>
      </c>
      <c r="C15" s="107" t="s">
        <v>119</v>
      </c>
      <c r="D15" s="108" t="s">
        <v>118</v>
      </c>
      <c r="E15" s="366">
        <v>120</v>
      </c>
      <c r="F15" s="367" t="s">
        <v>260</v>
      </c>
      <c r="G15" s="362">
        <v>14390</v>
      </c>
      <c r="H15" s="362">
        <f t="shared" si="1"/>
        <v>10792.5</v>
      </c>
      <c r="I15" s="362">
        <f t="shared" si="2"/>
        <v>8919.4214876033056</v>
      </c>
      <c r="J15" s="363"/>
      <c r="K15" s="364">
        <v>0</v>
      </c>
      <c r="L15" s="365">
        <f t="shared" si="0"/>
        <v>0</v>
      </c>
    </row>
    <row r="16" spans="1:12" ht="15.75">
      <c r="A16" s="358"/>
      <c r="B16" s="106" t="s">
        <v>262</v>
      </c>
      <c r="C16" s="107" t="s">
        <v>261</v>
      </c>
      <c r="D16" s="108" t="s">
        <v>263</v>
      </c>
      <c r="E16" s="366">
        <v>130</v>
      </c>
      <c r="F16" s="367" t="s">
        <v>264</v>
      </c>
      <c r="G16" s="362">
        <v>13590</v>
      </c>
      <c r="H16" s="362">
        <f t="shared" si="1"/>
        <v>10192.5</v>
      </c>
      <c r="I16" s="362">
        <f t="shared" si="2"/>
        <v>8423.553719008265</v>
      </c>
      <c r="J16" s="363"/>
      <c r="K16" s="364">
        <v>0</v>
      </c>
      <c r="L16" s="365">
        <f t="shared" si="0"/>
        <v>0</v>
      </c>
    </row>
    <row r="17" spans="1:12" ht="15.75">
      <c r="A17" s="358"/>
      <c r="B17" s="106" t="s">
        <v>265</v>
      </c>
      <c r="C17" s="107" t="s">
        <v>266</v>
      </c>
      <c r="D17" s="108" t="s">
        <v>118</v>
      </c>
      <c r="E17" s="366">
        <v>110</v>
      </c>
      <c r="F17" s="367">
        <v>98</v>
      </c>
      <c r="G17" s="362">
        <v>14990</v>
      </c>
      <c r="H17" s="362">
        <f t="shared" si="1"/>
        <v>11242.5</v>
      </c>
      <c r="I17" s="362">
        <f t="shared" si="2"/>
        <v>9291.3223140495866</v>
      </c>
      <c r="J17" s="363"/>
      <c r="K17" s="364">
        <v>0</v>
      </c>
      <c r="L17" s="365">
        <f t="shared" si="0"/>
        <v>0</v>
      </c>
    </row>
    <row r="18" spans="1:12" ht="15.75">
      <c r="A18" s="358"/>
      <c r="B18" s="106" t="s">
        <v>121</v>
      </c>
      <c r="C18" s="107" t="s">
        <v>122</v>
      </c>
      <c r="D18" s="108" t="s">
        <v>120</v>
      </c>
      <c r="E18" s="366" t="s">
        <v>123</v>
      </c>
      <c r="F18" s="367">
        <v>98</v>
      </c>
      <c r="G18" s="362">
        <v>5490</v>
      </c>
      <c r="H18" s="362">
        <f t="shared" si="1"/>
        <v>4117.5</v>
      </c>
      <c r="I18" s="362">
        <f t="shared" si="2"/>
        <v>3402.8925619834713</v>
      </c>
      <c r="J18" s="363"/>
      <c r="K18" s="364">
        <v>0</v>
      </c>
      <c r="L18" s="365">
        <f t="shared" si="0"/>
        <v>0</v>
      </c>
    </row>
    <row r="19" spans="1:12" ht="15.75">
      <c r="A19" s="358"/>
      <c r="B19" s="106" t="s">
        <v>124</v>
      </c>
      <c r="C19" s="107" t="s">
        <v>125</v>
      </c>
      <c r="D19" s="115" t="s">
        <v>126</v>
      </c>
      <c r="E19" s="368" t="s">
        <v>127</v>
      </c>
      <c r="F19" s="369"/>
      <c r="G19" s="362">
        <v>2990</v>
      </c>
      <c r="H19" s="362">
        <f t="shared" si="1"/>
        <v>2242.5</v>
      </c>
      <c r="I19" s="362">
        <f t="shared" si="2"/>
        <v>1853.3057851239671</v>
      </c>
      <c r="J19" s="363"/>
      <c r="K19" s="364">
        <v>0</v>
      </c>
      <c r="L19" s="365">
        <f t="shared" si="0"/>
        <v>0</v>
      </c>
    </row>
    <row r="20" spans="1:12" ht="16.5" thickBot="1">
      <c r="A20" s="358"/>
      <c r="B20" s="181" t="s">
        <v>128</v>
      </c>
      <c r="C20" s="182" t="s">
        <v>125</v>
      </c>
      <c r="D20" s="183" t="s">
        <v>129</v>
      </c>
      <c r="E20" s="370" t="s">
        <v>123</v>
      </c>
      <c r="F20" s="371"/>
      <c r="G20" s="372">
        <v>2790</v>
      </c>
      <c r="H20" s="372">
        <f t="shared" si="1"/>
        <v>2092.5</v>
      </c>
      <c r="I20" s="372">
        <f t="shared" si="2"/>
        <v>1729.3388429752067</v>
      </c>
      <c r="J20" s="373"/>
      <c r="K20" s="374">
        <v>0</v>
      </c>
      <c r="L20" s="375">
        <f t="shared" si="0"/>
        <v>0</v>
      </c>
    </row>
    <row r="21" spans="1:12" ht="16.5" thickBot="1">
      <c r="A21" s="224"/>
      <c r="B21" s="2"/>
      <c r="C21" s="3"/>
      <c r="D21" s="3"/>
      <c r="E21" s="4"/>
      <c r="F21" s="376"/>
      <c r="G21" s="5"/>
      <c r="H21" s="5"/>
      <c r="I21" s="5"/>
      <c r="J21" s="376"/>
      <c r="K21" s="377">
        <f>SUM(K10:K20)</f>
        <v>0</v>
      </c>
      <c r="L21" s="377">
        <f>SUM(L10:L20)</f>
        <v>0</v>
      </c>
    </row>
    <row r="22" spans="1:12" ht="19.5">
      <c r="A22" s="1"/>
      <c r="B22" s="2"/>
      <c r="C22" s="3"/>
      <c r="D22" s="3"/>
      <c r="E22" s="4"/>
      <c r="F22" s="4"/>
      <c r="G22" s="378"/>
      <c r="H22" s="379"/>
      <c r="I22" s="379"/>
      <c r="J22" s="376"/>
      <c r="K22" s="376"/>
      <c r="L22" s="380"/>
    </row>
    <row r="23" spans="1:12" ht="19.5">
      <c r="A23" s="1"/>
      <c r="B23" s="2"/>
      <c r="C23" s="3"/>
      <c r="D23" s="3"/>
      <c r="E23" s="4"/>
      <c r="F23" s="4"/>
      <c r="G23" s="378"/>
      <c r="H23" s="5"/>
      <c r="I23" s="5"/>
      <c r="J23" s="376"/>
      <c r="K23" s="376"/>
      <c r="L23" s="380"/>
    </row>
    <row r="24" spans="1:12">
      <c r="A24" s="1"/>
      <c r="B24" s="2"/>
      <c r="C24" s="3"/>
      <c r="D24" s="3"/>
      <c r="E24" s="4"/>
      <c r="F24" s="4"/>
      <c r="G24" s="378"/>
      <c r="H24" s="5"/>
      <c r="I24" s="5"/>
      <c r="J24" s="376"/>
      <c r="K24" s="376"/>
      <c r="L24" s="376"/>
    </row>
    <row r="25" spans="1:12">
      <c r="A25" s="1"/>
      <c r="B25" s="2"/>
      <c r="C25" s="3"/>
      <c r="D25" s="3"/>
      <c r="E25" s="4"/>
      <c r="F25" s="4"/>
      <c r="G25" s="378"/>
      <c r="H25" s="5"/>
      <c r="I25" s="5"/>
      <c r="J25" s="376"/>
      <c r="K25" s="376"/>
      <c r="L25" s="376"/>
    </row>
    <row r="26" spans="1:12">
      <c r="A26" s="1"/>
      <c r="B26" s="2"/>
      <c r="C26" s="3"/>
      <c r="D26" s="3"/>
      <c r="E26" s="4"/>
      <c r="F26" s="4"/>
      <c r="G26" s="378"/>
      <c r="H26" s="5"/>
      <c r="I26" s="5"/>
      <c r="J26" s="376"/>
      <c r="K26" s="376"/>
      <c r="L26" s="376"/>
    </row>
    <row r="27" spans="1:12">
      <c r="A27" s="1"/>
      <c r="B27" s="2"/>
      <c r="C27" s="3"/>
      <c r="D27" s="3"/>
      <c r="E27" s="4"/>
      <c r="F27" s="4"/>
      <c r="G27" s="378"/>
      <c r="H27" s="5"/>
      <c r="I27" s="5"/>
      <c r="J27" s="376"/>
      <c r="K27" s="376"/>
      <c r="L27" s="376"/>
    </row>
    <row r="28" spans="1:12">
      <c r="A28" s="1"/>
      <c r="B28" s="2"/>
      <c r="C28" s="3"/>
      <c r="D28" s="3"/>
      <c r="E28" s="4"/>
      <c r="F28" s="4"/>
      <c r="G28" s="378"/>
      <c r="H28" s="5"/>
      <c r="I28" s="5"/>
      <c r="J28" s="376"/>
      <c r="K28" s="376"/>
      <c r="L28" s="376"/>
    </row>
    <row r="29" spans="1:12">
      <c r="A29" s="1"/>
      <c r="B29" s="2"/>
      <c r="C29" s="3"/>
      <c r="D29" s="3"/>
      <c r="E29" s="4"/>
      <c r="F29" s="4"/>
      <c r="G29" s="378"/>
      <c r="H29" s="5"/>
      <c r="I29" s="5"/>
      <c r="J29" s="376"/>
      <c r="K29" s="376"/>
      <c r="L29" s="376"/>
    </row>
    <row r="30" spans="1:12">
      <c r="A30" s="1"/>
      <c r="B30" s="2"/>
      <c r="C30" s="3"/>
      <c r="D30" s="3"/>
      <c r="E30" s="4"/>
      <c r="F30" s="4"/>
      <c r="G30" s="378"/>
      <c r="H30" s="5"/>
      <c r="I30" s="5"/>
      <c r="J30" s="376"/>
      <c r="K30" s="376"/>
      <c r="L30" s="376"/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zoomScale="70" zoomScaleNormal="70" workbookViewId="0">
      <selection activeCell="D21" sqref="D21"/>
    </sheetView>
  </sheetViews>
  <sheetFormatPr defaultRowHeight="15"/>
  <cols>
    <col min="1" max="1" width="10.5703125" style="381" customWidth="1"/>
    <col min="2" max="2" width="15.85546875" style="382" customWidth="1"/>
    <col min="3" max="3" width="47.85546875" style="383" customWidth="1"/>
    <col min="4" max="4" width="51.5703125" style="382" bestFit="1" customWidth="1"/>
    <col min="5" max="7" width="20.7109375" style="385" customWidth="1"/>
    <col min="8" max="8" width="18.85546875" customWidth="1"/>
    <col min="9" max="9" width="15.7109375" style="440" customWidth="1"/>
    <col min="10" max="10" width="15.7109375" style="441" customWidth="1"/>
  </cols>
  <sheetData>
    <row r="1" spans="1:10" ht="30">
      <c r="A1" s="314" t="s">
        <v>0</v>
      </c>
      <c r="B1" s="315"/>
      <c r="C1" s="316"/>
      <c r="D1" s="317"/>
      <c r="E1" s="319"/>
      <c r="F1" s="319"/>
      <c r="G1" s="319"/>
      <c r="H1" s="320"/>
      <c r="I1" s="387"/>
      <c r="J1" s="319"/>
    </row>
    <row r="2" spans="1:10">
      <c r="A2" s="321"/>
      <c r="B2" s="322"/>
      <c r="C2" s="322"/>
      <c r="D2" s="322"/>
      <c r="E2" s="323"/>
      <c r="F2" s="323"/>
      <c r="G2" s="323"/>
      <c r="H2" s="324"/>
      <c r="I2" s="388"/>
      <c r="J2" s="323"/>
    </row>
    <row r="3" spans="1:10">
      <c r="A3" s="325"/>
      <c r="B3" s="326"/>
      <c r="C3" s="326"/>
      <c r="D3" s="326"/>
      <c r="E3" s="389"/>
      <c r="F3" s="389"/>
      <c r="G3" s="323"/>
      <c r="H3" s="324"/>
      <c r="I3" s="388"/>
      <c r="J3" s="323"/>
    </row>
    <row r="4" spans="1:10" ht="18">
      <c r="A4" s="327"/>
      <c r="B4" s="390"/>
      <c r="C4" s="390"/>
      <c r="D4" s="390"/>
      <c r="E4" s="390"/>
      <c r="F4" s="390"/>
      <c r="G4" s="391"/>
      <c r="H4" s="327"/>
      <c r="I4" s="392"/>
      <c r="J4" s="393"/>
    </row>
    <row r="5" spans="1:10" ht="18.75" thickBot="1">
      <c r="A5" s="1"/>
      <c r="B5" s="44"/>
      <c r="C5" s="44"/>
      <c r="D5" s="44"/>
      <c r="E5" s="394"/>
      <c r="F5" s="47"/>
      <c r="G5" s="47"/>
      <c r="H5" s="395"/>
      <c r="I5" s="396"/>
      <c r="J5" s="47"/>
    </row>
    <row r="6" spans="1:10" ht="18.75" thickBot="1">
      <c r="A6" s="1"/>
      <c r="B6" s="44"/>
      <c r="C6" s="44"/>
      <c r="D6" s="44"/>
      <c r="E6" s="397"/>
      <c r="F6" s="398">
        <f>'[1]LYŽE + VÁZÁNÍ'!D19</f>
        <v>0.25</v>
      </c>
      <c r="G6" s="399">
        <f>F6</f>
        <v>0.25</v>
      </c>
      <c r="H6" s="400"/>
      <c r="I6" s="401"/>
      <c r="J6" s="402"/>
    </row>
    <row r="7" spans="1:10" ht="30">
      <c r="A7" s="289"/>
      <c r="B7" s="338" t="s">
        <v>22</v>
      </c>
      <c r="C7" s="339" t="s">
        <v>23</v>
      </c>
      <c r="D7" s="339" t="s">
        <v>130</v>
      </c>
      <c r="E7" s="341" t="s">
        <v>87</v>
      </c>
      <c r="F7" s="342" t="s">
        <v>108</v>
      </c>
      <c r="G7" s="342" t="s">
        <v>29</v>
      </c>
      <c r="H7" s="403" t="s">
        <v>88</v>
      </c>
      <c r="I7" s="404" t="s">
        <v>30</v>
      </c>
      <c r="J7" s="345" t="s">
        <v>31</v>
      </c>
    </row>
    <row r="8" spans="1:10" ht="15.75">
      <c r="A8" s="289"/>
      <c r="B8" s="405"/>
      <c r="C8" s="406"/>
      <c r="D8" s="407"/>
      <c r="E8" s="408"/>
      <c r="F8" s="408"/>
      <c r="G8" s="408"/>
      <c r="H8" s="409"/>
      <c r="I8" s="410"/>
      <c r="J8" s="411"/>
    </row>
    <row r="9" spans="1:10" ht="15.75">
      <c r="A9" s="289"/>
      <c r="B9" s="77" t="s">
        <v>131</v>
      </c>
      <c r="C9" s="78"/>
      <c r="D9" s="78"/>
      <c r="E9" s="412"/>
      <c r="F9" s="412"/>
      <c r="G9" s="412"/>
      <c r="H9" s="413"/>
      <c r="I9" s="473"/>
      <c r="J9" s="415"/>
    </row>
    <row r="10" spans="1:10" ht="15.75">
      <c r="A10" s="289"/>
      <c r="B10" s="84" t="s">
        <v>132</v>
      </c>
      <c r="C10" s="85" t="s">
        <v>133</v>
      </c>
      <c r="D10" s="359" t="s">
        <v>134</v>
      </c>
      <c r="E10" s="362">
        <v>6790</v>
      </c>
      <c r="F10" s="362">
        <f>E10*(1-$F$6)</f>
        <v>5092.5</v>
      </c>
      <c r="G10" s="362">
        <f>F10/1.21</f>
        <v>4208.6776859504134</v>
      </c>
      <c r="H10" s="416"/>
      <c r="I10" s="460">
        <v>0</v>
      </c>
      <c r="J10" s="418">
        <f>G10*I10</f>
        <v>0</v>
      </c>
    </row>
    <row r="11" spans="1:10" ht="15.75">
      <c r="A11" s="289"/>
      <c r="B11" s="84" t="s">
        <v>135</v>
      </c>
      <c r="C11" s="85" t="s">
        <v>136</v>
      </c>
      <c r="D11" s="359" t="s">
        <v>137</v>
      </c>
      <c r="E11" s="362">
        <v>3490</v>
      </c>
      <c r="F11" s="362">
        <f t="shared" ref="F11:F12" si="0">E11*(1-$F$6)</f>
        <v>2617.5</v>
      </c>
      <c r="G11" s="362">
        <f t="shared" ref="G11:G12" si="1">F11/1.21</f>
        <v>2163.2231404958679</v>
      </c>
      <c r="H11" s="416"/>
      <c r="I11" s="460">
        <v>0</v>
      </c>
      <c r="J11" s="418">
        <f t="shared" ref="J11:J12" si="2">G11*I11</f>
        <v>0</v>
      </c>
    </row>
    <row r="12" spans="1:10" ht="15.75">
      <c r="A12" s="289"/>
      <c r="B12" s="216" t="s">
        <v>138</v>
      </c>
      <c r="C12" s="217" t="s">
        <v>139</v>
      </c>
      <c r="D12" s="511" t="s">
        <v>140</v>
      </c>
      <c r="E12" s="512">
        <v>2690</v>
      </c>
      <c r="F12" s="512">
        <f t="shared" si="0"/>
        <v>2017.5</v>
      </c>
      <c r="G12" s="512">
        <f t="shared" si="1"/>
        <v>1667.3553719008264</v>
      </c>
      <c r="H12" s="513"/>
      <c r="I12" s="514">
        <v>0</v>
      </c>
      <c r="J12" s="515">
        <f t="shared" si="2"/>
        <v>0</v>
      </c>
    </row>
    <row r="13" spans="1:10" ht="16.5" thickBot="1">
      <c r="A13" s="289"/>
      <c r="B13" s="236" t="s">
        <v>267</v>
      </c>
      <c r="C13" s="237" t="s">
        <v>268</v>
      </c>
      <c r="D13" s="419" t="s">
        <v>269</v>
      </c>
      <c r="E13" s="372">
        <v>690</v>
      </c>
      <c r="F13" s="372">
        <f t="shared" ref="F13" si="3">E13*(1-$F$6)</f>
        <v>517.5</v>
      </c>
      <c r="G13" s="372">
        <f t="shared" ref="G13" si="4">F13/1.21</f>
        <v>427.68595041322317</v>
      </c>
      <c r="H13" s="420"/>
      <c r="I13" s="421">
        <v>0</v>
      </c>
      <c r="J13" s="422">
        <f t="shared" ref="J13" si="5">G13*I13</f>
        <v>0</v>
      </c>
    </row>
    <row r="14" spans="1:10" ht="15.75">
      <c r="A14" s="289"/>
      <c r="B14" s="423"/>
      <c r="C14" s="424"/>
      <c r="D14" s="423"/>
      <c r="E14" s="425"/>
      <c r="F14" s="425"/>
      <c r="G14" s="425"/>
      <c r="H14" s="426"/>
      <c r="I14" s="427"/>
      <c r="J14" s="425"/>
    </row>
    <row r="15" spans="1:10" ht="16.5" thickBot="1">
      <c r="A15" s="53"/>
      <c r="B15" s="195"/>
      <c r="C15" s="196"/>
      <c r="D15" s="195"/>
      <c r="E15" s="428"/>
      <c r="F15" s="428"/>
      <c r="G15" s="428"/>
      <c r="H15" s="429"/>
      <c r="I15" s="430"/>
      <c r="J15" s="431"/>
    </row>
    <row r="16" spans="1:10" ht="30">
      <c r="A16" s="53"/>
      <c r="B16" s="338" t="s">
        <v>22</v>
      </c>
      <c r="C16" s="339" t="s">
        <v>23</v>
      </c>
      <c r="D16" s="339" t="s">
        <v>272</v>
      </c>
      <c r="E16" s="341" t="s">
        <v>87</v>
      </c>
      <c r="F16" s="342" t="s">
        <v>108</v>
      </c>
      <c r="G16" s="342" t="s">
        <v>29</v>
      </c>
      <c r="H16" s="403" t="s">
        <v>88</v>
      </c>
      <c r="I16" s="404" t="s">
        <v>30</v>
      </c>
      <c r="J16" s="345" t="s">
        <v>31</v>
      </c>
    </row>
    <row r="17" spans="1:10" ht="15.75">
      <c r="A17" s="53"/>
      <c r="B17" s="405"/>
      <c r="C17" s="406"/>
      <c r="D17" s="407"/>
      <c r="E17" s="408"/>
      <c r="F17" s="408"/>
      <c r="G17" s="408"/>
      <c r="H17" s="409"/>
      <c r="I17" s="410"/>
      <c r="J17" s="432"/>
    </row>
    <row r="18" spans="1:10" ht="15.75">
      <c r="A18" s="53"/>
      <c r="B18" s="77" t="s">
        <v>141</v>
      </c>
      <c r="C18" s="78"/>
      <c r="D18" s="78"/>
      <c r="E18" s="412"/>
      <c r="F18" s="412"/>
      <c r="G18" s="412"/>
      <c r="H18" s="413"/>
      <c r="I18" s="414"/>
      <c r="J18" s="415"/>
    </row>
    <row r="19" spans="1:10" ht="15.75">
      <c r="A19" s="53"/>
      <c r="B19" s="216" t="s">
        <v>270</v>
      </c>
      <c r="C19" s="217" t="s">
        <v>271</v>
      </c>
      <c r="D19" s="511"/>
      <c r="E19" s="512">
        <v>3790</v>
      </c>
      <c r="F19" s="512">
        <f>E19*(1-$F$6)</f>
        <v>2842.5</v>
      </c>
      <c r="G19" s="512">
        <f>F19/1.21</f>
        <v>2349.1735537190084</v>
      </c>
      <c r="H19" s="513"/>
      <c r="I19" s="516">
        <v>0</v>
      </c>
      <c r="J19" s="515">
        <f>G19*I19</f>
        <v>0</v>
      </c>
    </row>
    <row r="20" spans="1:10" ht="16.5" thickBot="1">
      <c r="A20" s="53"/>
      <c r="B20" s="236" t="s">
        <v>273</v>
      </c>
      <c r="C20" s="237" t="s">
        <v>274</v>
      </c>
      <c r="D20" s="419"/>
      <c r="E20" s="372">
        <v>1090</v>
      </c>
      <c r="F20" s="372">
        <f>E20*(1-$F$6)</f>
        <v>817.5</v>
      </c>
      <c r="G20" s="372">
        <f>F20/1.21</f>
        <v>675.61983471074382</v>
      </c>
      <c r="H20" s="420"/>
      <c r="I20" s="421">
        <v>0</v>
      </c>
      <c r="J20" s="422">
        <f>G20*I20</f>
        <v>0</v>
      </c>
    </row>
    <row r="21" spans="1:10" ht="15.75">
      <c r="A21" s="53"/>
      <c r="B21" s="423"/>
      <c r="C21" s="424"/>
      <c r="D21" s="423"/>
      <c r="E21" s="425"/>
      <c r="F21" s="425"/>
      <c r="G21" s="425"/>
      <c r="H21" s="426"/>
      <c r="I21" s="427"/>
      <c r="J21" s="425"/>
    </row>
    <row r="22" spans="1:10" ht="16.5" thickBot="1">
      <c r="A22" s="53"/>
      <c r="B22" s="196"/>
      <c r="C22" s="196"/>
      <c r="D22" s="195"/>
      <c r="E22" s="428"/>
      <c r="F22" s="428"/>
      <c r="G22" s="428"/>
      <c r="H22" s="433"/>
      <c r="I22" s="430"/>
      <c r="J22" s="431"/>
    </row>
    <row r="23" spans="1:10" ht="30">
      <c r="A23" s="53"/>
      <c r="B23" s="338" t="s">
        <v>22</v>
      </c>
      <c r="C23" s="339" t="s">
        <v>23</v>
      </c>
      <c r="D23" s="339" t="s">
        <v>130</v>
      </c>
      <c r="E23" s="341" t="s">
        <v>87</v>
      </c>
      <c r="F23" s="342" t="s">
        <v>108</v>
      </c>
      <c r="G23" s="342" t="s">
        <v>29</v>
      </c>
      <c r="H23" s="403" t="s">
        <v>88</v>
      </c>
      <c r="I23" s="404" t="s">
        <v>30</v>
      </c>
      <c r="J23" s="345" t="s">
        <v>31</v>
      </c>
    </row>
    <row r="24" spans="1:10" ht="15.75">
      <c r="A24" s="53"/>
      <c r="B24" s="405"/>
      <c r="C24" s="406"/>
      <c r="D24" s="407"/>
      <c r="E24" s="408"/>
      <c r="F24" s="408"/>
      <c r="G24" s="408"/>
      <c r="H24" s="409"/>
      <c r="I24" s="410"/>
      <c r="J24" s="432"/>
    </row>
    <row r="25" spans="1:10" ht="15.75">
      <c r="A25" s="53"/>
      <c r="B25" s="77" t="s">
        <v>143</v>
      </c>
      <c r="C25" s="78"/>
      <c r="D25" s="78"/>
      <c r="E25" s="412"/>
      <c r="F25" s="412"/>
      <c r="G25" s="412"/>
      <c r="H25" s="413"/>
      <c r="I25" s="414"/>
      <c r="J25" s="415"/>
    </row>
    <row r="26" spans="1:10" ht="15.75">
      <c r="A26" s="53"/>
      <c r="B26" s="84" t="s">
        <v>144</v>
      </c>
      <c r="C26" s="85" t="s">
        <v>145</v>
      </c>
      <c r="D26" s="359" t="s">
        <v>146</v>
      </c>
      <c r="E26" s="362">
        <v>4890</v>
      </c>
      <c r="F26" s="362">
        <f>E26*(1-$F$6)</f>
        <v>3667.5</v>
      </c>
      <c r="G26" s="362">
        <f>F26/1.21</f>
        <v>3030.9917355371904</v>
      </c>
      <c r="H26" s="416"/>
      <c r="I26" s="417">
        <v>0</v>
      </c>
      <c r="J26" s="418">
        <f>G26*I26</f>
        <v>0</v>
      </c>
    </row>
    <row r="27" spans="1:10" ht="15.75">
      <c r="A27" s="53"/>
      <c r="B27" s="84" t="s">
        <v>147</v>
      </c>
      <c r="C27" s="85" t="s">
        <v>148</v>
      </c>
      <c r="D27" s="359" t="s">
        <v>146</v>
      </c>
      <c r="E27" s="362">
        <v>4890</v>
      </c>
      <c r="F27" s="362">
        <f t="shared" ref="F27:F30" si="6">E27*(1-$F$6)</f>
        <v>3667.5</v>
      </c>
      <c r="G27" s="362">
        <f t="shared" ref="G27:G30" si="7">F27/1.21</f>
        <v>3030.9917355371904</v>
      </c>
      <c r="H27" s="416"/>
      <c r="I27" s="417">
        <v>0</v>
      </c>
      <c r="J27" s="418">
        <f t="shared" ref="J27:J30" si="8">G27*I27</f>
        <v>0</v>
      </c>
    </row>
    <row r="28" spans="1:10" ht="15.75">
      <c r="A28" s="53"/>
      <c r="B28" s="147" t="s">
        <v>149</v>
      </c>
      <c r="C28" s="148" t="s">
        <v>150</v>
      </c>
      <c r="D28" s="149" t="s">
        <v>146</v>
      </c>
      <c r="E28" s="362">
        <v>3790</v>
      </c>
      <c r="F28" s="362">
        <f t="shared" si="6"/>
        <v>2842.5</v>
      </c>
      <c r="G28" s="362">
        <f t="shared" si="7"/>
        <v>2349.1735537190084</v>
      </c>
      <c r="H28" s="416"/>
      <c r="I28" s="417">
        <v>0</v>
      </c>
      <c r="J28" s="418">
        <f t="shared" si="8"/>
        <v>0</v>
      </c>
    </row>
    <row r="29" spans="1:10" ht="15.75">
      <c r="A29" s="53"/>
      <c r="B29" s="147" t="s">
        <v>151</v>
      </c>
      <c r="C29" s="148" t="s">
        <v>152</v>
      </c>
      <c r="D29" s="149" t="s">
        <v>153</v>
      </c>
      <c r="E29" s="362">
        <v>3790</v>
      </c>
      <c r="F29" s="362">
        <f t="shared" si="6"/>
        <v>2842.5</v>
      </c>
      <c r="G29" s="362">
        <f t="shared" si="7"/>
        <v>2349.1735537190084</v>
      </c>
      <c r="H29" s="416"/>
      <c r="I29" s="417">
        <v>0</v>
      </c>
      <c r="J29" s="418">
        <f t="shared" si="8"/>
        <v>0</v>
      </c>
    </row>
    <row r="30" spans="1:10" ht="16.5" thickBot="1">
      <c r="A30" s="53"/>
      <c r="B30" s="236" t="s">
        <v>154</v>
      </c>
      <c r="C30" s="237" t="s">
        <v>155</v>
      </c>
      <c r="D30" s="419" t="s">
        <v>156</v>
      </c>
      <c r="E30" s="372">
        <v>2690</v>
      </c>
      <c r="F30" s="372">
        <f t="shared" si="6"/>
        <v>2017.5</v>
      </c>
      <c r="G30" s="372">
        <f t="shared" si="7"/>
        <v>1667.3553719008264</v>
      </c>
      <c r="H30" s="420"/>
      <c r="I30" s="421">
        <v>0</v>
      </c>
      <c r="J30" s="422">
        <f t="shared" si="8"/>
        <v>0</v>
      </c>
    </row>
    <row r="31" spans="1:10" ht="16.5" thickBot="1">
      <c r="A31" s="53"/>
      <c r="B31" s="196"/>
      <c r="C31" s="196"/>
      <c r="D31" s="195"/>
      <c r="E31" s="428"/>
      <c r="F31" s="428"/>
      <c r="G31" s="428"/>
      <c r="H31" s="433"/>
      <c r="I31" s="430"/>
      <c r="J31" s="431"/>
    </row>
    <row r="32" spans="1:10" ht="30">
      <c r="A32" s="53"/>
      <c r="B32" s="338" t="s">
        <v>22</v>
      </c>
      <c r="C32" s="339" t="s">
        <v>23</v>
      </c>
      <c r="D32" s="339" t="s">
        <v>130</v>
      </c>
      <c r="E32" s="341" t="s">
        <v>87</v>
      </c>
      <c r="F32" s="342" t="s">
        <v>108</v>
      </c>
      <c r="G32" s="342" t="s">
        <v>29</v>
      </c>
      <c r="H32" s="403" t="s">
        <v>88</v>
      </c>
      <c r="I32" s="404" t="s">
        <v>30</v>
      </c>
      <c r="J32" s="345" t="s">
        <v>31</v>
      </c>
    </row>
    <row r="33" spans="1:10" ht="15.75">
      <c r="A33" s="53"/>
      <c r="B33" s="405"/>
      <c r="C33" s="406"/>
      <c r="D33" s="407"/>
      <c r="E33" s="408"/>
      <c r="F33" s="408"/>
      <c r="G33" s="408"/>
      <c r="H33" s="409"/>
      <c r="I33" s="410"/>
      <c r="J33" s="432"/>
    </row>
    <row r="34" spans="1:10" ht="15.75">
      <c r="A34" s="53"/>
      <c r="B34" s="77" t="s">
        <v>157</v>
      </c>
      <c r="C34" s="78"/>
      <c r="D34" s="78"/>
      <c r="E34" s="412"/>
      <c r="F34" s="412"/>
      <c r="G34" s="412"/>
      <c r="H34" s="413"/>
      <c r="I34" s="414"/>
      <c r="J34" s="415"/>
    </row>
    <row r="35" spans="1:10" ht="16.5" thickBot="1">
      <c r="A35" s="289"/>
      <c r="B35" s="236" t="s">
        <v>158</v>
      </c>
      <c r="C35" s="237" t="s">
        <v>159</v>
      </c>
      <c r="D35" s="419" t="s">
        <v>160</v>
      </c>
      <c r="E35" s="372">
        <v>1590</v>
      </c>
      <c r="F35" s="372">
        <f>E35*(1-$F$6)</f>
        <v>1192.5</v>
      </c>
      <c r="G35" s="372">
        <f>F35/1.21</f>
        <v>985.53719008264466</v>
      </c>
      <c r="H35" s="420"/>
      <c r="I35" s="421">
        <v>0</v>
      </c>
      <c r="J35" s="422">
        <f>G35*I35</f>
        <v>0</v>
      </c>
    </row>
    <row r="36" spans="1:10" ht="16.5" thickBot="1">
      <c r="A36" s="1"/>
      <c r="B36" s="434"/>
      <c r="C36" s="434"/>
      <c r="D36" s="435"/>
      <c r="E36" s="436"/>
      <c r="F36" s="436"/>
      <c r="G36" s="378"/>
      <c r="H36" s="376"/>
      <c r="I36" s="377">
        <f>I10+I11+I12+I19+I26+I27+I28+I29+I30+I35</f>
        <v>0</v>
      </c>
      <c r="J36" s="377">
        <f>J10+J11+J12+J19+J26+J27+J28+J29+J30+J35</f>
        <v>0</v>
      </c>
    </row>
    <row r="37" spans="1:10">
      <c r="A37" s="1"/>
      <c r="B37" s="2"/>
      <c r="C37" s="3"/>
      <c r="D37" s="2"/>
      <c r="E37" s="378"/>
      <c r="F37" s="378"/>
      <c r="G37" s="378"/>
      <c r="H37" s="376"/>
      <c r="I37" s="437"/>
      <c r="J37" s="378"/>
    </row>
    <row r="38" spans="1:10">
      <c r="A38" s="1"/>
      <c r="B38" s="1"/>
      <c r="C38" s="1"/>
      <c r="D38" s="4"/>
      <c r="E38" s="378"/>
      <c r="F38" s="378"/>
      <c r="G38" s="438"/>
      <c r="H38" s="1"/>
      <c r="I38" s="439"/>
      <c r="J38" s="6"/>
    </row>
    <row r="39" spans="1:10">
      <c r="A39" s="1"/>
      <c r="B39" s="2"/>
      <c r="C39" s="3"/>
      <c r="D39" s="2"/>
      <c r="E39" s="378"/>
      <c r="F39" s="378"/>
      <c r="G39" s="378"/>
      <c r="H39" s="376"/>
      <c r="I39" s="437"/>
      <c r="J39" s="6"/>
    </row>
    <row r="40" spans="1:10">
      <c r="A40" s="1"/>
      <c r="B40" s="2"/>
      <c r="C40" s="3"/>
      <c r="D40" s="2"/>
      <c r="E40" s="378"/>
      <c r="F40" s="378"/>
      <c r="G40" s="378"/>
      <c r="H40" s="376"/>
      <c r="I40" s="437"/>
      <c r="J40" s="6"/>
    </row>
    <row r="41" spans="1:10">
      <c r="A41" s="1"/>
      <c r="B41" s="2"/>
      <c r="C41" s="3"/>
      <c r="D41" s="2"/>
      <c r="E41" s="378"/>
      <c r="F41" s="378"/>
      <c r="G41" s="378"/>
      <c r="H41" s="376"/>
      <c r="I41" s="437"/>
      <c r="J41" s="6"/>
    </row>
    <row r="42" spans="1:10">
      <c r="A42" s="1"/>
      <c r="B42" s="2"/>
      <c r="C42" s="3"/>
      <c r="D42" s="2"/>
      <c r="E42" s="378"/>
      <c r="F42" s="378"/>
      <c r="G42" s="378"/>
      <c r="H42" s="376"/>
      <c r="I42" s="437"/>
      <c r="J42" s="6"/>
    </row>
    <row r="43" spans="1:10">
      <c r="A43" s="1"/>
      <c r="B43" s="2"/>
      <c r="C43" s="3"/>
      <c r="D43" s="2"/>
      <c r="E43" s="378"/>
      <c r="F43" s="378"/>
      <c r="G43" s="378"/>
      <c r="H43" s="376"/>
      <c r="I43" s="437"/>
      <c r="J43" s="6"/>
    </row>
    <row r="72" spans="2:10">
      <c r="J72" s="385"/>
    </row>
    <row r="73" spans="2:10">
      <c r="B73" s="381"/>
      <c r="C73" s="381"/>
      <c r="D73" s="384"/>
      <c r="G73" s="442"/>
      <c r="H73" s="381"/>
      <c r="I73" s="443"/>
      <c r="J73" s="385"/>
    </row>
    <row r="74" spans="2:10">
      <c r="B74" s="381"/>
      <c r="C74" s="381"/>
      <c r="D74" s="384"/>
      <c r="G74" s="444"/>
      <c r="H74" s="381"/>
      <c r="I74" s="443"/>
      <c r="J74" s="385"/>
    </row>
    <row r="75" spans="2:10">
      <c r="B75" s="381"/>
      <c r="C75" s="381"/>
      <c r="D75" s="384"/>
      <c r="G75" s="444"/>
      <c r="H75" s="381"/>
      <c r="I75" s="443"/>
      <c r="J75" s="385"/>
    </row>
    <row r="76" spans="2:10" ht="18">
      <c r="B76" s="381"/>
      <c r="C76" s="381"/>
      <c r="D76" s="384"/>
      <c r="G76" s="445"/>
      <c r="H76" s="381"/>
      <c r="I76" s="443"/>
      <c r="J76" s="385"/>
    </row>
    <row r="77" spans="2:10">
      <c r="B77" s="381"/>
      <c r="C77" s="381"/>
      <c r="D77" s="384"/>
      <c r="G77" s="446"/>
      <c r="H77" s="381"/>
      <c r="I77" s="443"/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="90" zoomScaleNormal="90" workbookViewId="0">
      <selection activeCell="N18" sqref="N18"/>
    </sheetView>
  </sheetViews>
  <sheetFormatPr defaultRowHeight="15"/>
  <cols>
    <col min="1" max="1" width="10.5703125" style="381" customWidth="1"/>
    <col min="2" max="2" width="28.5703125" style="382" customWidth="1"/>
    <col min="3" max="3" width="40.140625" style="383" bestFit="1" customWidth="1"/>
    <col min="4" max="4" width="14.28515625" style="383" bestFit="1" customWidth="1"/>
    <col min="5" max="5" width="9" style="384" bestFit="1" customWidth="1"/>
    <col min="6" max="6" width="18.85546875" style="384" bestFit="1" customWidth="1"/>
    <col min="7" max="7" width="21" style="441" bestFit="1" customWidth="1"/>
    <col min="8" max="8" width="22.42578125" style="441" bestFit="1" customWidth="1"/>
    <col min="9" max="9" width="18.85546875" style="441" customWidth="1"/>
    <col min="10" max="10" width="15.7109375" customWidth="1"/>
    <col min="11" max="11" width="15.7109375" style="464" customWidth="1"/>
  </cols>
  <sheetData>
    <row r="1" spans="1:11" ht="30">
      <c r="A1" s="447" t="s">
        <v>0</v>
      </c>
      <c r="B1" s="315"/>
      <c r="C1" s="316"/>
      <c r="D1" s="316"/>
      <c r="E1" s="317"/>
      <c r="F1" s="316"/>
      <c r="G1" s="319"/>
      <c r="H1" s="319"/>
      <c r="I1" s="319"/>
      <c r="J1" s="320"/>
      <c r="K1" s="320"/>
    </row>
    <row r="2" spans="1:11">
      <c r="A2" s="321"/>
      <c r="B2" s="322"/>
      <c r="C2" s="322"/>
      <c r="D2" s="322"/>
      <c r="E2" s="322"/>
      <c r="F2" s="322"/>
      <c r="G2" s="323"/>
      <c r="H2" s="323"/>
      <c r="I2" s="323"/>
      <c r="J2" s="324"/>
      <c r="K2" s="324"/>
    </row>
    <row r="3" spans="1:11">
      <c r="A3" s="325"/>
      <c r="B3" s="326"/>
      <c r="C3" s="326"/>
      <c r="D3" s="326"/>
      <c r="E3" s="326"/>
      <c r="F3" s="322"/>
      <c r="G3" s="323"/>
      <c r="H3" s="323"/>
      <c r="I3" s="323"/>
      <c r="J3" s="324"/>
      <c r="K3" s="324"/>
    </row>
    <row r="4" spans="1:11" ht="18">
      <c r="A4" s="327"/>
      <c r="B4" s="390"/>
      <c r="C4" s="390"/>
      <c r="D4" s="390"/>
      <c r="E4" s="390"/>
      <c r="F4" s="327"/>
      <c r="G4" s="391"/>
      <c r="H4" s="391"/>
      <c r="I4" s="391"/>
      <c r="J4" s="390"/>
      <c r="K4" s="448"/>
    </row>
    <row r="5" spans="1:11" ht="18">
      <c r="A5" s="330"/>
      <c r="B5" s="331"/>
      <c r="C5" s="331"/>
      <c r="D5" s="331"/>
      <c r="E5" s="331"/>
      <c r="F5" s="330"/>
      <c r="G5" s="449"/>
      <c r="H5" s="449"/>
      <c r="I5" s="449"/>
      <c r="J5" s="331"/>
      <c r="K5" s="450"/>
    </row>
    <row r="6" spans="1:11" ht="18.75" thickBot="1">
      <c r="A6" s="330"/>
      <c r="B6" s="331"/>
      <c r="C6" s="331"/>
      <c r="D6" s="331"/>
      <c r="E6" s="331"/>
      <c r="F6" s="330"/>
      <c r="G6" s="449"/>
      <c r="H6" s="449"/>
      <c r="I6" s="449"/>
      <c r="J6" s="331"/>
      <c r="K6" s="450"/>
    </row>
    <row r="7" spans="1:11" ht="18.75" thickBot="1">
      <c r="A7" s="1"/>
      <c r="B7" s="44"/>
      <c r="C7" s="44"/>
      <c r="D7" s="44"/>
      <c r="E7" s="45"/>
      <c r="F7" s="46"/>
      <c r="G7" s="402"/>
      <c r="H7" s="398">
        <f>'[1]LYŽE + VÁZÁNÍ'!D19</f>
        <v>0.25</v>
      </c>
      <c r="I7" s="399">
        <f>H7</f>
        <v>0.25</v>
      </c>
      <c r="J7" s="400"/>
      <c r="K7" s="400"/>
    </row>
    <row r="8" spans="1:11" ht="30">
      <c r="A8" s="53"/>
      <c r="B8" s="338" t="s">
        <v>22</v>
      </c>
      <c r="C8" s="339" t="s">
        <v>23</v>
      </c>
      <c r="D8" s="339" t="s">
        <v>161</v>
      </c>
      <c r="E8" s="451" t="s">
        <v>162</v>
      </c>
      <c r="F8" s="451" t="s">
        <v>163</v>
      </c>
      <c r="G8" s="341" t="s">
        <v>87</v>
      </c>
      <c r="H8" s="342" t="s">
        <v>108</v>
      </c>
      <c r="I8" s="342" t="s">
        <v>29</v>
      </c>
      <c r="J8" s="452" t="s">
        <v>30</v>
      </c>
      <c r="K8" s="345" t="s">
        <v>31</v>
      </c>
    </row>
    <row r="9" spans="1:11" ht="15.75">
      <c r="A9" s="53"/>
      <c r="B9" s="405"/>
      <c r="C9" s="406"/>
      <c r="D9" s="407"/>
      <c r="E9" s="211"/>
      <c r="F9" s="453"/>
      <c r="G9" s="408"/>
      <c r="H9" s="454"/>
      <c r="I9" s="454"/>
      <c r="J9" s="455"/>
      <c r="K9" s="455"/>
    </row>
    <row r="10" spans="1:11" ht="15.75">
      <c r="A10" s="53"/>
      <c r="B10" s="77" t="s">
        <v>164</v>
      </c>
      <c r="C10" s="78"/>
      <c r="D10" s="78"/>
      <c r="E10" s="78"/>
      <c r="F10" s="456"/>
      <c r="G10" s="412"/>
      <c r="H10" s="412"/>
      <c r="I10" s="412"/>
      <c r="J10" s="457"/>
      <c r="K10" s="458"/>
    </row>
    <row r="11" spans="1:11" ht="15.75">
      <c r="A11" s="53"/>
      <c r="B11" s="84" t="s">
        <v>168</v>
      </c>
      <c r="C11" s="85" t="s">
        <v>169</v>
      </c>
      <c r="D11" s="359" t="s">
        <v>165</v>
      </c>
      <c r="E11" s="459" t="s">
        <v>166</v>
      </c>
      <c r="F11" s="459" t="s">
        <v>167</v>
      </c>
      <c r="G11" s="362">
        <v>1490</v>
      </c>
      <c r="H11" s="362">
        <f t="shared" ref="H11:H18" si="0">G11*(1-$H$7)</f>
        <v>1117.5</v>
      </c>
      <c r="I11" s="362">
        <f t="shared" ref="I11:I18" si="1">H11/1.21</f>
        <v>923.55371900826447</v>
      </c>
      <c r="J11" s="460">
        <v>0</v>
      </c>
      <c r="K11" s="461">
        <f t="shared" ref="K11:K18" si="2">I11*J11</f>
        <v>0</v>
      </c>
    </row>
    <row r="12" spans="1:11" ht="15.75">
      <c r="A12" s="53"/>
      <c r="B12" s="84" t="s">
        <v>170</v>
      </c>
      <c r="C12" s="85" t="s">
        <v>169</v>
      </c>
      <c r="D12" s="359" t="s">
        <v>171</v>
      </c>
      <c r="E12" s="459" t="s">
        <v>172</v>
      </c>
      <c r="F12" s="459" t="s">
        <v>173</v>
      </c>
      <c r="G12" s="362">
        <v>1350</v>
      </c>
      <c r="H12" s="362">
        <f t="shared" si="0"/>
        <v>1012.5</v>
      </c>
      <c r="I12" s="362">
        <f t="shared" si="1"/>
        <v>836.77685950413229</v>
      </c>
      <c r="J12" s="460">
        <v>0</v>
      </c>
      <c r="K12" s="461">
        <f t="shared" si="2"/>
        <v>0</v>
      </c>
    </row>
    <row r="13" spans="1:11" ht="15.75">
      <c r="A13" s="53"/>
      <c r="B13" s="84" t="s">
        <v>174</v>
      </c>
      <c r="C13" s="85" t="s">
        <v>175</v>
      </c>
      <c r="D13" s="359" t="s">
        <v>176</v>
      </c>
      <c r="E13" s="459" t="s">
        <v>177</v>
      </c>
      <c r="F13" s="459" t="s">
        <v>178</v>
      </c>
      <c r="G13" s="362">
        <v>2990</v>
      </c>
      <c r="H13" s="362">
        <f t="shared" si="0"/>
        <v>2242.5</v>
      </c>
      <c r="I13" s="362">
        <f t="shared" si="1"/>
        <v>1853.3057851239671</v>
      </c>
      <c r="J13" s="460">
        <v>0</v>
      </c>
      <c r="K13" s="461">
        <f t="shared" si="2"/>
        <v>0</v>
      </c>
    </row>
    <row r="14" spans="1:11">
      <c r="A14" s="1"/>
      <c r="B14" s="84" t="s">
        <v>179</v>
      </c>
      <c r="C14" s="85" t="s">
        <v>180</v>
      </c>
      <c r="D14" s="359" t="s">
        <v>181</v>
      </c>
      <c r="E14" s="459" t="s">
        <v>182</v>
      </c>
      <c r="F14" s="459"/>
      <c r="G14" s="362">
        <v>1750</v>
      </c>
      <c r="H14" s="362">
        <f t="shared" si="0"/>
        <v>1312.5</v>
      </c>
      <c r="I14" s="362">
        <f t="shared" si="1"/>
        <v>1084.7107438016528</v>
      </c>
      <c r="J14" s="460">
        <v>0</v>
      </c>
      <c r="K14" s="461">
        <f t="shared" si="2"/>
        <v>0</v>
      </c>
    </row>
    <row r="15" spans="1:11">
      <c r="A15" s="1"/>
      <c r="B15" s="84" t="s">
        <v>183</v>
      </c>
      <c r="C15" s="85" t="s">
        <v>184</v>
      </c>
      <c r="D15" s="359" t="s">
        <v>185</v>
      </c>
      <c r="E15" s="459" t="s">
        <v>186</v>
      </c>
      <c r="F15" s="459" t="s">
        <v>187</v>
      </c>
      <c r="G15" s="362">
        <v>1090</v>
      </c>
      <c r="H15" s="362">
        <f t="shared" si="0"/>
        <v>817.5</v>
      </c>
      <c r="I15" s="362">
        <f t="shared" si="1"/>
        <v>675.61983471074382</v>
      </c>
      <c r="J15" s="460">
        <v>0</v>
      </c>
      <c r="K15" s="461">
        <f t="shared" si="2"/>
        <v>0</v>
      </c>
    </row>
    <row r="16" spans="1:11">
      <c r="A16" s="1"/>
      <c r="B16" s="84" t="s">
        <v>188</v>
      </c>
      <c r="C16" s="85" t="s">
        <v>189</v>
      </c>
      <c r="D16" s="359"/>
      <c r="E16" s="459" t="s">
        <v>190</v>
      </c>
      <c r="F16" s="459" t="s">
        <v>191</v>
      </c>
      <c r="G16" s="362">
        <v>1250</v>
      </c>
      <c r="H16" s="362">
        <f t="shared" si="0"/>
        <v>937.5</v>
      </c>
      <c r="I16" s="362">
        <f t="shared" si="1"/>
        <v>774.7933884297521</v>
      </c>
      <c r="J16" s="460">
        <v>0</v>
      </c>
      <c r="K16" s="461">
        <f t="shared" si="2"/>
        <v>0</v>
      </c>
    </row>
    <row r="17" spans="1:11">
      <c r="A17" s="1"/>
      <c r="B17" s="84" t="s">
        <v>279</v>
      </c>
      <c r="C17" s="85" t="s">
        <v>192</v>
      </c>
      <c r="D17" s="359" t="s">
        <v>181</v>
      </c>
      <c r="E17" s="459" t="s">
        <v>193</v>
      </c>
      <c r="F17" s="459" t="s">
        <v>194</v>
      </c>
      <c r="G17" s="362">
        <v>1390</v>
      </c>
      <c r="H17" s="362">
        <f t="shared" si="0"/>
        <v>1042.5</v>
      </c>
      <c r="I17" s="362">
        <f t="shared" si="1"/>
        <v>861.57024793388427</v>
      </c>
      <c r="J17" s="460">
        <v>0</v>
      </c>
      <c r="K17" s="461">
        <f t="shared" si="2"/>
        <v>0</v>
      </c>
    </row>
    <row r="18" spans="1:11" ht="15.75" thickBot="1">
      <c r="A18" s="1"/>
      <c r="B18" s="236" t="s">
        <v>195</v>
      </c>
      <c r="C18" s="237" t="s">
        <v>196</v>
      </c>
      <c r="D18" s="419" t="s">
        <v>197</v>
      </c>
      <c r="E18" s="462" t="s">
        <v>198</v>
      </c>
      <c r="F18" s="462" t="s">
        <v>187</v>
      </c>
      <c r="G18" s="372">
        <v>690</v>
      </c>
      <c r="H18" s="372">
        <f t="shared" si="0"/>
        <v>517.5</v>
      </c>
      <c r="I18" s="372">
        <f t="shared" si="1"/>
        <v>427.68595041322317</v>
      </c>
      <c r="J18" s="460">
        <v>0</v>
      </c>
      <c r="K18" s="463">
        <f t="shared" si="2"/>
        <v>0</v>
      </c>
    </row>
    <row r="19" spans="1:11" ht="16.5" thickBot="1">
      <c r="A19" s="1"/>
      <c r="B19" s="2"/>
      <c r="C19" s="3"/>
      <c r="D19" s="3"/>
      <c r="E19" s="4"/>
      <c r="F19" s="4"/>
      <c r="G19" s="6"/>
      <c r="H19" s="6"/>
      <c r="I19" s="6"/>
      <c r="J19" s="377">
        <f>SUM(J11:J18)</f>
        <v>0</v>
      </c>
      <c r="K19" s="377">
        <f>SUM(K11:K18)</f>
        <v>0</v>
      </c>
    </row>
    <row r="20" spans="1:11">
      <c r="A20" s="1"/>
      <c r="B20" s="2"/>
      <c r="C20" s="3"/>
      <c r="D20" s="3"/>
      <c r="E20" s="4"/>
      <c r="F20" s="4"/>
      <c r="G20" s="6"/>
      <c r="H20" s="6"/>
      <c r="I20" s="6"/>
      <c r="J20" s="376"/>
      <c r="K20" s="7"/>
    </row>
    <row r="21" spans="1:11">
      <c r="A21" s="1"/>
      <c r="B21" s="2"/>
      <c r="C21" s="3"/>
      <c r="D21" s="3"/>
      <c r="E21" s="4"/>
      <c r="F21" s="4"/>
      <c r="G21" s="6"/>
      <c r="H21" s="6"/>
      <c r="I21" s="6"/>
      <c r="J21" s="376"/>
      <c r="K21" s="7"/>
    </row>
    <row r="22" spans="1:11">
      <c r="A22" s="1"/>
      <c r="B22" s="2"/>
      <c r="C22" s="3"/>
      <c r="D22" s="3"/>
      <c r="E22" s="4"/>
      <c r="F22" s="4"/>
      <c r="G22" s="6"/>
      <c r="H22" s="6"/>
      <c r="I22" s="6"/>
      <c r="J22" s="376"/>
      <c r="K22" s="7"/>
    </row>
    <row r="23" spans="1:11">
      <c r="A23" s="1"/>
      <c r="B23" s="2"/>
      <c r="C23" s="3"/>
      <c r="D23" s="3"/>
      <c r="E23" s="4"/>
      <c r="F23" s="4"/>
      <c r="G23" s="6"/>
      <c r="H23" s="6"/>
      <c r="I23" s="6"/>
      <c r="J23" s="376"/>
      <c r="K23" s="7"/>
    </row>
    <row r="24" spans="1:11">
      <c r="A24" s="1"/>
      <c r="B24" s="2"/>
      <c r="C24" s="3"/>
      <c r="D24" s="3"/>
      <c r="E24" s="4"/>
      <c r="F24" s="4"/>
      <c r="G24" s="6"/>
      <c r="H24" s="6"/>
      <c r="I24" s="6"/>
      <c r="J24" s="376"/>
      <c r="K24" s="7"/>
    </row>
    <row r="25" spans="1:11">
      <c r="A25" s="1"/>
      <c r="B25" s="2"/>
      <c r="C25" s="3"/>
      <c r="D25" s="3"/>
      <c r="E25" s="4"/>
      <c r="F25" s="4"/>
      <c r="G25" s="6"/>
      <c r="H25" s="6"/>
      <c r="I25" s="6"/>
      <c r="J25" s="376"/>
      <c r="K25" s="7"/>
    </row>
    <row r="26" spans="1:11">
      <c r="A26" s="1"/>
      <c r="B26" s="2"/>
      <c r="C26" s="3"/>
      <c r="D26" s="3"/>
      <c r="E26" s="4"/>
      <c r="F26" s="4"/>
      <c r="G26" s="6"/>
      <c r="H26" s="6"/>
      <c r="I26" s="6"/>
      <c r="J26" s="376"/>
      <c r="K26" s="7"/>
    </row>
    <row r="27" spans="1:11">
      <c r="A27" s="1"/>
      <c r="B27" s="2"/>
      <c r="C27" s="3"/>
      <c r="D27" s="3"/>
      <c r="E27" s="4"/>
      <c r="F27" s="4"/>
      <c r="G27" s="6"/>
      <c r="H27" s="6"/>
      <c r="I27" s="6"/>
      <c r="J27" s="376"/>
      <c r="K27" s="7"/>
    </row>
    <row r="28" spans="1:11">
      <c r="A28" s="1"/>
      <c r="B28" s="2"/>
      <c r="C28" s="3"/>
      <c r="D28" s="3"/>
      <c r="E28" s="4"/>
      <c r="F28" s="4"/>
      <c r="G28" s="6"/>
      <c r="H28" s="6"/>
      <c r="I28" s="6"/>
      <c r="J28" s="376"/>
      <c r="K28" s="7"/>
    </row>
    <row r="29" spans="1:11">
      <c r="A29" s="1"/>
      <c r="B29" s="2"/>
      <c r="C29" s="3"/>
      <c r="D29" s="3"/>
      <c r="E29" s="4"/>
      <c r="F29" s="4"/>
      <c r="G29" s="6"/>
      <c r="H29" s="6"/>
      <c r="I29" s="6"/>
      <c r="J29" s="376"/>
      <c r="K29" s="7"/>
    </row>
    <row r="30" spans="1:11">
      <c r="G30" s="6"/>
      <c r="H30" s="6"/>
      <c r="I30" s="6"/>
      <c r="J30" s="376"/>
      <c r="K30" s="7"/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zoomScale="70" zoomScaleNormal="70" workbookViewId="0">
      <selection activeCell="E25" sqref="E25"/>
    </sheetView>
  </sheetViews>
  <sheetFormatPr defaultRowHeight="15"/>
  <cols>
    <col min="1" max="1" width="10.5703125" style="381" customWidth="1"/>
    <col min="2" max="2" width="21.85546875" style="382" customWidth="1"/>
    <col min="3" max="3" width="39.85546875" style="383" bestFit="1" customWidth="1"/>
    <col min="4" max="4" width="53" style="382" bestFit="1" customWidth="1"/>
    <col min="5" max="5" width="21.28515625" style="385" bestFit="1" customWidth="1"/>
    <col min="6" max="6" width="22.42578125" style="385" bestFit="1" customWidth="1"/>
    <col min="7" max="7" width="18.85546875" style="385" customWidth="1"/>
    <col min="8" max="8" width="15.7109375" style="440" customWidth="1"/>
    <col min="9" max="9" width="15.7109375" style="385" customWidth="1"/>
  </cols>
  <sheetData>
    <row r="1" spans="1:9" ht="30">
      <c r="A1" s="447" t="s">
        <v>104</v>
      </c>
      <c r="B1" s="315"/>
      <c r="C1" s="316"/>
      <c r="D1" s="317"/>
      <c r="E1" s="319"/>
      <c r="F1" s="319"/>
      <c r="G1" s="319"/>
      <c r="H1" s="387"/>
      <c r="I1" s="319"/>
    </row>
    <row r="2" spans="1:9">
      <c r="A2" s="321"/>
      <c r="B2" s="322"/>
      <c r="C2" s="322"/>
      <c r="D2" s="322"/>
      <c r="E2" s="323"/>
      <c r="F2" s="323"/>
      <c r="G2" s="323"/>
      <c r="H2" s="388"/>
      <c r="I2" s="6"/>
    </row>
    <row r="3" spans="1:9">
      <c r="A3" s="325"/>
      <c r="B3" s="326"/>
      <c r="C3" s="326"/>
      <c r="D3" s="326"/>
      <c r="E3" s="389"/>
      <c r="F3" s="389"/>
      <c r="G3" s="323"/>
      <c r="H3" s="388"/>
      <c r="I3" s="6"/>
    </row>
    <row r="4" spans="1:9" ht="18">
      <c r="A4" s="327"/>
      <c r="B4" s="390"/>
      <c r="C4" s="390"/>
      <c r="D4" s="390"/>
      <c r="E4" s="390"/>
      <c r="F4" s="390"/>
      <c r="G4" s="391"/>
      <c r="H4" s="392"/>
      <c r="I4" s="465"/>
    </row>
    <row r="5" spans="1:9" ht="18.75" thickBot="1">
      <c r="A5" s="330"/>
      <c r="B5" s="331"/>
      <c r="C5" s="331"/>
      <c r="D5" s="331"/>
      <c r="E5" s="331"/>
      <c r="F5" s="331"/>
      <c r="G5" s="449"/>
      <c r="H5" s="466"/>
      <c r="I5" s="467"/>
    </row>
    <row r="6" spans="1:9" ht="18.75" thickBot="1">
      <c r="A6" s="1"/>
      <c r="B6" s="44"/>
      <c r="C6" s="44"/>
      <c r="D6" s="44"/>
      <c r="E6" s="397"/>
      <c r="F6" s="468">
        <f>'[1]LYŽE + VÁZÁNÍ'!D19</f>
        <v>0.25</v>
      </c>
      <c r="G6" s="399">
        <f>F6</f>
        <v>0.25</v>
      </c>
      <c r="H6" s="401"/>
      <c r="I6" s="441"/>
    </row>
    <row r="7" spans="1:9" ht="30">
      <c r="A7" s="289"/>
      <c r="B7" s="338" t="s">
        <v>22</v>
      </c>
      <c r="C7" s="339" t="s">
        <v>89</v>
      </c>
      <c r="D7" s="339" t="s">
        <v>142</v>
      </c>
      <c r="E7" s="341"/>
      <c r="F7" s="469"/>
      <c r="G7" s="469" t="s">
        <v>29</v>
      </c>
      <c r="H7" s="470" t="s">
        <v>30</v>
      </c>
      <c r="I7" s="345" t="s">
        <v>31</v>
      </c>
    </row>
    <row r="8" spans="1:9" ht="15.75">
      <c r="A8" s="289"/>
      <c r="B8" s="405"/>
      <c r="C8" s="406"/>
      <c r="D8" s="407"/>
      <c r="E8" s="408"/>
      <c r="F8" s="408"/>
      <c r="G8" s="408"/>
      <c r="H8" s="471"/>
      <c r="I8" s="472"/>
    </row>
    <row r="9" spans="1:9" ht="15.75">
      <c r="A9" s="289"/>
      <c r="B9" s="77" t="s">
        <v>199</v>
      </c>
      <c r="C9" s="78"/>
      <c r="D9" s="78"/>
      <c r="E9" s="412"/>
      <c r="F9" s="412"/>
      <c r="G9" s="412"/>
      <c r="H9" s="473"/>
      <c r="I9" s="474"/>
    </row>
    <row r="10" spans="1:9" ht="16.5" thickBot="1">
      <c r="A10" s="475"/>
      <c r="B10" s="236" t="s">
        <v>200</v>
      </c>
      <c r="C10" s="419" t="s">
        <v>201</v>
      </c>
      <c r="D10" s="419" t="s">
        <v>202</v>
      </c>
      <c r="E10" s="372"/>
      <c r="F10" s="372"/>
      <c r="G10" s="372">
        <v>2192</v>
      </c>
      <c r="H10" s="476">
        <v>0</v>
      </c>
      <c r="I10" s="463">
        <f>G10*H10</f>
        <v>0</v>
      </c>
    </row>
    <row r="11" spans="1:9" ht="15.75">
      <c r="A11" s="289"/>
      <c r="B11" s="423"/>
      <c r="C11" s="424"/>
      <c r="D11" s="423"/>
      <c r="E11" s="425"/>
      <c r="F11" s="425"/>
      <c r="G11" s="425"/>
      <c r="H11" s="427"/>
      <c r="I11" s="425"/>
    </row>
    <row r="12" spans="1:9" ht="16.5" thickBot="1">
      <c r="A12" s="53"/>
      <c r="B12" s="195"/>
      <c r="C12" s="196"/>
      <c r="D12" s="195"/>
      <c r="E12" s="428"/>
      <c r="F12" s="428"/>
      <c r="G12" s="428"/>
      <c r="H12" s="430"/>
      <c r="I12" s="431"/>
    </row>
    <row r="13" spans="1:9" ht="30">
      <c r="A13" s="53"/>
      <c r="B13" s="338" t="s">
        <v>22</v>
      </c>
      <c r="C13" s="339" t="s">
        <v>89</v>
      </c>
      <c r="D13" s="339"/>
      <c r="E13" s="341" t="s">
        <v>87</v>
      </c>
      <c r="F13" s="342" t="s">
        <v>108</v>
      </c>
      <c r="G13" s="342" t="s">
        <v>29</v>
      </c>
      <c r="H13" s="477"/>
      <c r="I13" s="345" t="s">
        <v>31</v>
      </c>
    </row>
    <row r="14" spans="1:9" ht="15.75">
      <c r="A14" s="53"/>
      <c r="B14" s="405"/>
      <c r="C14" s="406"/>
      <c r="D14" s="407"/>
      <c r="E14" s="408"/>
      <c r="F14" s="408"/>
      <c r="G14" s="408"/>
      <c r="H14" s="478"/>
      <c r="I14" s="479"/>
    </row>
    <row r="15" spans="1:9" ht="15.75">
      <c r="A15" s="53"/>
      <c r="B15" s="480" t="s">
        <v>203</v>
      </c>
      <c r="C15" s="78"/>
      <c r="D15" s="78"/>
      <c r="E15" s="412"/>
      <c r="F15" s="412"/>
      <c r="G15" s="412"/>
      <c r="H15" s="473"/>
      <c r="I15" s="474"/>
    </row>
    <row r="16" spans="1:9" ht="15.75">
      <c r="A16" s="53"/>
      <c r="B16" s="84" t="s">
        <v>204</v>
      </c>
      <c r="C16" s="359" t="s">
        <v>205</v>
      </c>
      <c r="D16" s="359"/>
      <c r="E16" s="362">
        <v>490</v>
      </c>
      <c r="F16" s="362">
        <f>E16*(1-$F$6)</f>
        <v>367.5</v>
      </c>
      <c r="G16" s="362">
        <f>F16/1.21</f>
        <v>303.71900826446284</v>
      </c>
      <c r="H16" s="460">
        <v>0</v>
      </c>
      <c r="I16" s="461">
        <f>G16*H16</f>
        <v>0</v>
      </c>
    </row>
    <row r="17" spans="1:9" ht="15.75">
      <c r="A17" s="53"/>
      <c r="B17" s="84" t="s">
        <v>206</v>
      </c>
      <c r="C17" s="359" t="s">
        <v>207</v>
      </c>
      <c r="D17" s="359"/>
      <c r="E17" s="362">
        <v>490</v>
      </c>
      <c r="F17" s="362">
        <f t="shared" ref="F17:F24" si="0">E17*(1-$F$6)</f>
        <v>367.5</v>
      </c>
      <c r="G17" s="362">
        <f t="shared" ref="G17:G24" si="1">F17/1.21</f>
        <v>303.71900826446284</v>
      </c>
      <c r="H17" s="460">
        <v>0</v>
      </c>
      <c r="I17" s="461">
        <f t="shared" ref="I17:I24" si="2">G17*H17</f>
        <v>0</v>
      </c>
    </row>
    <row r="18" spans="1:9" ht="15.75">
      <c r="A18" s="53"/>
      <c r="B18" s="84" t="s">
        <v>208</v>
      </c>
      <c r="C18" s="359" t="s">
        <v>209</v>
      </c>
      <c r="D18" s="359"/>
      <c r="E18" s="362">
        <v>490</v>
      </c>
      <c r="F18" s="362">
        <f t="shared" si="0"/>
        <v>367.5</v>
      </c>
      <c r="G18" s="362">
        <f t="shared" si="1"/>
        <v>303.71900826446284</v>
      </c>
      <c r="H18" s="460">
        <v>0</v>
      </c>
      <c r="I18" s="461">
        <f t="shared" si="2"/>
        <v>0</v>
      </c>
    </row>
    <row r="19" spans="1:9" ht="15.75">
      <c r="A19" s="53"/>
      <c r="B19" s="84" t="s">
        <v>210</v>
      </c>
      <c r="C19" s="359" t="s">
        <v>211</v>
      </c>
      <c r="D19" s="359"/>
      <c r="E19" s="362">
        <v>490</v>
      </c>
      <c r="F19" s="362">
        <f t="shared" si="0"/>
        <v>367.5</v>
      </c>
      <c r="G19" s="362">
        <f t="shared" si="1"/>
        <v>303.71900826446284</v>
      </c>
      <c r="H19" s="460">
        <v>0</v>
      </c>
      <c r="I19" s="461">
        <f t="shared" si="2"/>
        <v>0</v>
      </c>
    </row>
    <row r="20" spans="1:9" ht="15.75">
      <c r="A20" s="53"/>
      <c r="B20" s="84" t="s">
        <v>212</v>
      </c>
      <c r="C20" s="359" t="s">
        <v>213</v>
      </c>
      <c r="D20" s="359"/>
      <c r="E20" s="362">
        <v>490</v>
      </c>
      <c r="F20" s="362">
        <f t="shared" si="0"/>
        <v>367.5</v>
      </c>
      <c r="G20" s="362">
        <f t="shared" si="1"/>
        <v>303.71900826446284</v>
      </c>
      <c r="H20" s="460">
        <v>0</v>
      </c>
      <c r="I20" s="461">
        <f t="shared" si="2"/>
        <v>0</v>
      </c>
    </row>
    <row r="21" spans="1:9" ht="15.75">
      <c r="A21" s="53"/>
      <c r="B21" s="84" t="s">
        <v>214</v>
      </c>
      <c r="C21" s="359" t="s">
        <v>215</v>
      </c>
      <c r="D21" s="359"/>
      <c r="E21" s="362">
        <v>490</v>
      </c>
      <c r="F21" s="362">
        <f t="shared" si="0"/>
        <v>367.5</v>
      </c>
      <c r="G21" s="362">
        <f t="shared" si="1"/>
        <v>303.71900826446284</v>
      </c>
      <c r="H21" s="460">
        <v>0</v>
      </c>
      <c r="I21" s="461">
        <f t="shared" si="2"/>
        <v>0</v>
      </c>
    </row>
    <row r="22" spans="1:9" ht="15.75">
      <c r="A22" s="53"/>
      <c r="B22" s="84" t="s">
        <v>216</v>
      </c>
      <c r="C22" s="359" t="s">
        <v>217</v>
      </c>
      <c r="D22" s="359"/>
      <c r="E22" s="362">
        <v>490</v>
      </c>
      <c r="F22" s="362">
        <f t="shared" si="0"/>
        <v>367.5</v>
      </c>
      <c r="G22" s="362">
        <f t="shared" si="1"/>
        <v>303.71900826446284</v>
      </c>
      <c r="H22" s="460">
        <v>0</v>
      </c>
      <c r="I22" s="461">
        <f t="shared" si="2"/>
        <v>0</v>
      </c>
    </row>
    <row r="23" spans="1:9" ht="15.75">
      <c r="A23" s="53"/>
      <c r="B23" s="84" t="s">
        <v>218</v>
      </c>
      <c r="C23" s="359" t="s">
        <v>219</v>
      </c>
      <c r="D23" s="359"/>
      <c r="E23" s="362">
        <v>490</v>
      </c>
      <c r="F23" s="362">
        <f t="shared" si="0"/>
        <v>367.5</v>
      </c>
      <c r="G23" s="362">
        <f t="shared" si="1"/>
        <v>303.71900826446284</v>
      </c>
      <c r="H23" s="460">
        <v>0</v>
      </c>
      <c r="I23" s="461">
        <f t="shared" si="2"/>
        <v>0</v>
      </c>
    </row>
    <row r="24" spans="1:9" ht="16.5" thickBot="1">
      <c r="A24" s="53"/>
      <c r="B24" s="236" t="s">
        <v>220</v>
      </c>
      <c r="C24" s="419" t="s">
        <v>221</v>
      </c>
      <c r="D24" s="419"/>
      <c r="E24" s="372">
        <v>490</v>
      </c>
      <c r="F24" s="372">
        <f t="shared" si="0"/>
        <v>367.5</v>
      </c>
      <c r="G24" s="372">
        <f t="shared" si="1"/>
        <v>303.71900826446284</v>
      </c>
      <c r="H24" s="476">
        <v>0</v>
      </c>
      <c r="I24" s="463">
        <f t="shared" si="2"/>
        <v>0</v>
      </c>
    </row>
    <row r="25" spans="1:9" ht="15.75">
      <c r="A25" s="53"/>
      <c r="B25" s="423"/>
      <c r="C25" s="424"/>
      <c r="D25" s="423"/>
      <c r="E25" s="425"/>
      <c r="F25" s="425"/>
      <c r="G25" s="425"/>
      <c r="H25" s="427"/>
      <c r="I25" s="425"/>
    </row>
    <row r="26" spans="1:9" ht="16.5" thickBot="1">
      <c r="A26" s="53"/>
      <c r="B26" s="196"/>
      <c r="C26" s="196"/>
      <c r="D26" s="195"/>
      <c r="E26" s="428"/>
      <c r="F26" s="428"/>
      <c r="G26" s="428"/>
      <c r="H26" s="430"/>
      <c r="I26" s="431"/>
    </row>
    <row r="27" spans="1:9" ht="30">
      <c r="A27" s="53"/>
      <c r="B27" s="338" t="s">
        <v>22</v>
      </c>
      <c r="C27" s="339" t="s">
        <v>89</v>
      </c>
      <c r="D27" s="339"/>
      <c r="E27" s="341" t="s">
        <v>87</v>
      </c>
      <c r="F27" s="342" t="s">
        <v>108</v>
      </c>
      <c r="G27" s="342" t="s">
        <v>29</v>
      </c>
      <c r="H27" s="477"/>
      <c r="I27" s="345" t="s">
        <v>31</v>
      </c>
    </row>
    <row r="28" spans="1:9" ht="15.75">
      <c r="A28" s="53"/>
      <c r="B28" s="405"/>
      <c r="C28" s="406"/>
      <c r="D28" s="407"/>
      <c r="E28" s="408"/>
      <c r="F28" s="408"/>
      <c r="G28" s="408"/>
      <c r="H28" s="478"/>
      <c r="I28" s="479"/>
    </row>
    <row r="29" spans="1:9" ht="15.75">
      <c r="A29" s="53"/>
      <c r="B29" s="77" t="s">
        <v>222</v>
      </c>
      <c r="C29" s="78"/>
      <c r="D29" s="78"/>
      <c r="E29" s="412"/>
      <c r="F29" s="412"/>
      <c r="G29" s="412"/>
      <c r="H29" s="473"/>
      <c r="I29" s="474"/>
    </row>
    <row r="30" spans="1:9" ht="16.5" thickBot="1">
      <c r="A30" s="53"/>
      <c r="B30" s="236" t="s">
        <v>223</v>
      </c>
      <c r="C30" s="419" t="s">
        <v>224</v>
      </c>
      <c r="D30" s="419" t="s">
        <v>225</v>
      </c>
      <c r="E30" s="372">
        <v>490</v>
      </c>
      <c r="F30" s="372">
        <f>E30*(1-$F$6)</f>
        <v>367.5</v>
      </c>
      <c r="G30" s="372">
        <f>F30/1.21</f>
        <v>303.71900826446284</v>
      </c>
      <c r="H30" s="476">
        <v>0</v>
      </c>
      <c r="I30" s="463">
        <f>G30*H30</f>
        <v>0</v>
      </c>
    </row>
    <row r="31" spans="1:9" ht="16.5" thickBot="1">
      <c r="A31" s="53"/>
      <c r="B31" s="196"/>
      <c r="C31" s="196"/>
      <c r="D31" s="195"/>
      <c r="E31" s="481"/>
      <c r="F31" s="481"/>
      <c r="G31" s="378"/>
      <c r="H31" s="377">
        <f>H10+H16+H17+H18+H19+H20+H21+H22+H23+H24+H30</f>
        <v>0</v>
      </c>
      <c r="I31" s="377">
        <f>I10+I16+I17+I18+I19+I20+I21+I22+I23+I24+I30</f>
        <v>0</v>
      </c>
    </row>
    <row r="32" spans="1:9" ht="15.75">
      <c r="A32" s="1"/>
      <c r="B32" s="434"/>
      <c r="C32" s="434"/>
      <c r="D32" s="435"/>
      <c r="E32" s="378"/>
      <c r="F32" s="436"/>
      <c r="G32" s="378"/>
      <c r="H32" s="437"/>
      <c r="I32" s="378"/>
    </row>
    <row r="33" spans="1:9">
      <c r="A33" s="1"/>
      <c r="B33" s="2"/>
      <c r="C33" s="3"/>
      <c r="D33" s="2"/>
      <c r="E33" s="378"/>
      <c r="F33" s="378"/>
      <c r="G33" s="378"/>
      <c r="H33" s="437"/>
      <c r="I33" s="378"/>
    </row>
    <row r="34" spans="1:9">
      <c r="A34" s="1"/>
      <c r="B34" s="1"/>
      <c r="C34" s="1"/>
      <c r="D34" s="4"/>
      <c r="E34" s="378"/>
      <c r="F34" s="378"/>
      <c r="G34" s="6"/>
      <c r="H34" s="439"/>
      <c r="I34" s="378"/>
    </row>
    <row r="35" spans="1:9">
      <c r="A35" s="1"/>
      <c r="B35" s="2"/>
      <c r="C35" s="3"/>
      <c r="D35" s="2"/>
      <c r="E35" s="378"/>
      <c r="F35" s="378"/>
      <c r="G35" s="378"/>
      <c r="H35" s="437"/>
      <c r="I35" s="378"/>
    </row>
    <row r="36" spans="1:9">
      <c r="A36" s="1"/>
      <c r="B36" s="2"/>
      <c r="C36" s="3"/>
      <c r="D36" s="2"/>
      <c r="E36" s="378"/>
      <c r="F36" s="378"/>
      <c r="G36" s="378"/>
      <c r="H36" s="437"/>
      <c r="I36" s="378"/>
    </row>
    <row r="37" spans="1:9">
      <c r="A37" s="1"/>
      <c r="B37" s="2"/>
      <c r="C37" s="3"/>
      <c r="D37" s="2"/>
      <c r="E37" s="378"/>
      <c r="F37" s="378"/>
      <c r="G37" s="378"/>
      <c r="H37" s="437"/>
      <c r="I37" s="378"/>
    </row>
    <row r="38" spans="1:9">
      <c r="A38" s="1"/>
      <c r="B38" s="2"/>
      <c r="C38" s="3"/>
      <c r="D38" s="2"/>
      <c r="E38" s="378"/>
      <c r="F38" s="378"/>
      <c r="G38" s="378"/>
      <c r="H38" s="437"/>
      <c r="I38" s="378"/>
    </row>
    <row r="39" spans="1:9">
      <c r="A39" s="1"/>
      <c r="B39" s="2"/>
      <c r="C39" s="3"/>
      <c r="D39" s="2"/>
      <c r="E39" s="378"/>
      <c r="F39" s="378"/>
      <c r="G39" s="378"/>
      <c r="H39" s="437"/>
      <c r="I39" s="378"/>
    </row>
    <row r="40" spans="1:9">
      <c r="A40" s="1"/>
      <c r="B40" s="2"/>
      <c r="C40" s="3"/>
      <c r="D40" s="2"/>
      <c r="E40" s="378"/>
      <c r="F40" s="378"/>
      <c r="G40" s="378"/>
      <c r="H40" s="437"/>
      <c r="I40" s="378"/>
    </row>
    <row r="69" spans="2:8">
      <c r="B69" s="381"/>
      <c r="C69" s="381"/>
      <c r="D69" s="384"/>
      <c r="G69" s="442"/>
      <c r="H69" s="443"/>
    </row>
    <row r="70" spans="2:8">
      <c r="B70" s="381"/>
      <c r="C70" s="381"/>
      <c r="D70" s="384"/>
      <c r="G70" s="444"/>
      <c r="H70" s="443"/>
    </row>
    <row r="71" spans="2:8">
      <c r="B71" s="381"/>
      <c r="C71" s="381"/>
      <c r="D71" s="384"/>
      <c r="G71" s="444"/>
      <c r="H71" s="443"/>
    </row>
    <row r="72" spans="2:8" ht="18">
      <c r="B72" s="381"/>
      <c r="C72" s="381"/>
      <c r="D72" s="384"/>
      <c r="G72" s="445"/>
      <c r="H72" s="443"/>
    </row>
    <row r="73" spans="2:8">
      <c r="B73" s="381"/>
      <c r="C73" s="381"/>
      <c r="D73" s="384"/>
      <c r="G73" s="446"/>
      <c r="H73" s="443"/>
    </row>
  </sheetData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3"/>
  <sheetViews>
    <sheetView zoomScale="80" zoomScaleNormal="80" workbookViewId="0">
      <selection activeCell="D2" sqref="D2"/>
    </sheetView>
  </sheetViews>
  <sheetFormatPr defaultRowHeight="15"/>
  <cols>
    <col min="1" max="1" width="3.28515625" bestFit="1" customWidth="1"/>
    <col min="2" max="2" width="6.140625" bestFit="1" customWidth="1"/>
    <col min="3" max="3" width="20.28515625" customWidth="1"/>
    <col min="4" max="4" width="100.7109375" customWidth="1"/>
    <col min="5" max="6" width="3.5703125" customWidth="1"/>
    <col min="7" max="7" width="2.7109375" customWidth="1"/>
    <col min="8" max="8" width="4" bestFit="1" customWidth="1"/>
    <col min="9" max="9" width="4" customWidth="1"/>
    <col min="10" max="10" width="3.28515625" customWidth="1"/>
    <col min="11" max="11" width="4.42578125" customWidth="1"/>
    <col min="12" max="55" width="2.7109375" customWidth="1"/>
  </cols>
  <sheetData>
    <row r="1" spans="1:55" ht="59.25">
      <c r="A1" s="559" t="s">
        <v>280</v>
      </c>
      <c r="B1" s="560"/>
      <c r="C1" s="561"/>
      <c r="D1" s="517"/>
      <c r="E1" s="518" t="s">
        <v>281</v>
      </c>
      <c r="F1" s="553" t="s">
        <v>282</v>
      </c>
      <c r="G1" s="554"/>
      <c r="H1" s="555"/>
      <c r="I1" s="518" t="s">
        <v>283</v>
      </c>
      <c r="J1" s="518" t="s">
        <v>284</v>
      </c>
      <c r="K1" s="518" t="s">
        <v>285</v>
      </c>
      <c r="L1" s="553" t="s">
        <v>286</v>
      </c>
      <c r="M1" s="554"/>
      <c r="N1" s="554"/>
      <c r="O1" s="554"/>
      <c r="P1" s="554"/>
      <c r="Q1" s="554"/>
      <c r="R1" s="553" t="s">
        <v>287</v>
      </c>
      <c r="S1" s="554"/>
      <c r="T1" s="554"/>
      <c r="U1" s="554"/>
      <c r="V1" s="554"/>
      <c r="W1" s="554"/>
      <c r="X1" s="554"/>
      <c r="Y1" s="555"/>
      <c r="Z1" s="553" t="s">
        <v>288</v>
      </c>
      <c r="AA1" s="554"/>
      <c r="AB1" s="554"/>
      <c r="AC1" s="555"/>
      <c r="AD1" s="519" t="s">
        <v>289</v>
      </c>
      <c r="AE1" s="553" t="s">
        <v>290</v>
      </c>
      <c r="AF1" s="554"/>
      <c r="AG1" s="554"/>
      <c r="AH1" s="554"/>
      <c r="AI1" s="563" t="s">
        <v>291</v>
      </c>
      <c r="AJ1" s="564"/>
      <c r="AK1" s="553" t="s">
        <v>292</v>
      </c>
      <c r="AL1" s="554"/>
      <c r="AM1" s="553" t="s">
        <v>293</v>
      </c>
      <c r="AN1" s="554"/>
      <c r="AO1" s="554"/>
      <c r="AP1" s="554"/>
      <c r="AQ1" s="554"/>
      <c r="AR1" s="555"/>
      <c r="AS1" s="553" t="s">
        <v>294</v>
      </c>
      <c r="AT1" s="554"/>
      <c r="AU1" s="554"/>
      <c r="AV1" s="554"/>
      <c r="AW1" s="554"/>
      <c r="AX1" s="555"/>
      <c r="AY1" s="553" t="s">
        <v>295</v>
      </c>
      <c r="AZ1" s="554"/>
      <c r="BA1" s="554"/>
      <c r="BB1" s="554"/>
      <c r="BC1" s="555"/>
    </row>
    <row r="2" spans="1:55" ht="213">
      <c r="A2" s="556" t="s">
        <v>296</v>
      </c>
      <c r="B2" s="557"/>
      <c r="C2" s="558"/>
      <c r="D2" s="520" t="s">
        <v>297</v>
      </c>
      <c r="E2" s="521" t="s">
        <v>298</v>
      </c>
      <c r="F2" s="521" t="s">
        <v>299</v>
      </c>
      <c r="G2" s="521" t="s">
        <v>300</v>
      </c>
      <c r="H2" s="521" t="s">
        <v>301</v>
      </c>
      <c r="I2" s="521" t="s">
        <v>302</v>
      </c>
      <c r="J2" s="521" t="s">
        <v>303</v>
      </c>
      <c r="K2" s="521"/>
      <c r="L2" s="518" t="s">
        <v>304</v>
      </c>
      <c r="M2" s="518" t="s">
        <v>305</v>
      </c>
      <c r="N2" s="518" t="s">
        <v>306</v>
      </c>
      <c r="O2" s="518" t="s">
        <v>307</v>
      </c>
      <c r="P2" s="518" t="s">
        <v>308</v>
      </c>
      <c r="Q2" s="518" t="s">
        <v>309</v>
      </c>
      <c r="R2" s="518" t="s">
        <v>310</v>
      </c>
      <c r="S2" s="518" t="s">
        <v>311</v>
      </c>
      <c r="T2" s="518" t="s">
        <v>312</v>
      </c>
      <c r="U2" s="518" t="s">
        <v>313</v>
      </c>
      <c r="V2" s="518" t="s">
        <v>314</v>
      </c>
      <c r="W2" s="518" t="s">
        <v>315</v>
      </c>
      <c r="X2" s="518" t="s">
        <v>316</v>
      </c>
      <c r="Y2" s="518" t="s">
        <v>317</v>
      </c>
      <c r="Z2" s="518" t="s">
        <v>318</v>
      </c>
      <c r="AA2" s="518" t="s">
        <v>319</v>
      </c>
      <c r="AB2" s="518" t="s">
        <v>320</v>
      </c>
      <c r="AC2" s="518" t="s">
        <v>321</v>
      </c>
      <c r="AD2" s="518" t="s">
        <v>322</v>
      </c>
      <c r="AE2" s="518" t="s">
        <v>323</v>
      </c>
      <c r="AF2" s="518" t="s">
        <v>324</v>
      </c>
      <c r="AG2" s="518" t="s">
        <v>325</v>
      </c>
      <c r="AH2" s="518" t="s">
        <v>326</v>
      </c>
      <c r="AI2" s="518" t="s">
        <v>327</v>
      </c>
      <c r="AJ2" s="518" t="s">
        <v>328</v>
      </c>
      <c r="AK2" s="518" t="s">
        <v>329</v>
      </c>
      <c r="AL2" s="518" t="s">
        <v>330</v>
      </c>
      <c r="AM2" s="518" t="s">
        <v>331</v>
      </c>
      <c r="AN2" s="518" t="s">
        <v>332</v>
      </c>
      <c r="AO2" s="518" t="s">
        <v>333</v>
      </c>
      <c r="AP2" s="518" t="s">
        <v>334</v>
      </c>
      <c r="AQ2" s="518" t="s">
        <v>335</v>
      </c>
      <c r="AR2" s="518" t="s">
        <v>336</v>
      </c>
      <c r="AS2" s="518" t="s">
        <v>337</v>
      </c>
      <c r="AT2" s="518" t="s">
        <v>338</v>
      </c>
      <c r="AU2" s="518" t="s">
        <v>339</v>
      </c>
      <c r="AV2" s="518" t="s">
        <v>340</v>
      </c>
      <c r="AW2" s="518" t="s">
        <v>341</v>
      </c>
      <c r="AX2" s="518" t="s">
        <v>342</v>
      </c>
      <c r="AY2" s="518" t="s">
        <v>343</v>
      </c>
      <c r="AZ2" s="522" t="s">
        <v>344</v>
      </c>
      <c r="BA2" s="518" t="s">
        <v>345</v>
      </c>
      <c r="BB2" s="518" t="s">
        <v>346</v>
      </c>
      <c r="BC2" s="518" t="s">
        <v>347</v>
      </c>
    </row>
    <row r="3" spans="1:55">
      <c r="A3" s="562" t="s">
        <v>348</v>
      </c>
      <c r="B3" s="523">
        <v>391405</v>
      </c>
      <c r="C3" s="524" t="s">
        <v>349</v>
      </c>
      <c r="D3" s="525"/>
      <c r="E3" s="526">
        <v>157</v>
      </c>
      <c r="F3" s="526">
        <v>115</v>
      </c>
      <c r="G3" s="526">
        <v>65</v>
      </c>
      <c r="H3" s="526">
        <v>100</v>
      </c>
      <c r="I3" s="526">
        <v>13</v>
      </c>
      <c r="J3" s="526">
        <v>665</v>
      </c>
      <c r="K3" s="526" t="s">
        <v>350</v>
      </c>
      <c r="L3" s="527"/>
      <c r="M3" s="528"/>
      <c r="N3" s="528"/>
      <c r="O3" s="528" t="s">
        <v>351</v>
      </c>
      <c r="P3" s="528"/>
      <c r="Q3" s="528" t="s">
        <v>351</v>
      </c>
      <c r="R3" s="528"/>
      <c r="S3" s="528"/>
      <c r="T3" s="528" t="s">
        <v>351</v>
      </c>
      <c r="U3" s="528"/>
      <c r="V3" s="528" t="s">
        <v>351</v>
      </c>
      <c r="W3" s="528"/>
      <c r="X3" s="528" t="s">
        <v>351</v>
      </c>
      <c r="Y3" s="528"/>
      <c r="Z3" s="528"/>
      <c r="AA3" s="528"/>
      <c r="AB3" s="528"/>
      <c r="AC3" s="528"/>
      <c r="AD3" s="528" t="s">
        <v>351</v>
      </c>
      <c r="AE3" s="528"/>
      <c r="AF3" s="528"/>
      <c r="AG3" s="528" t="s">
        <v>351</v>
      </c>
      <c r="AH3" s="528"/>
      <c r="AI3" s="528"/>
      <c r="AJ3" s="528"/>
      <c r="AK3" s="528" t="s">
        <v>351</v>
      </c>
      <c r="AL3" s="528" t="s">
        <v>351</v>
      </c>
      <c r="AM3" s="528" t="s">
        <v>351</v>
      </c>
      <c r="AN3" s="528"/>
      <c r="AO3" s="528"/>
      <c r="AP3" s="528"/>
      <c r="AQ3" s="528"/>
      <c r="AR3" s="528"/>
      <c r="AS3" s="528" t="s">
        <v>351</v>
      </c>
      <c r="AT3" s="528"/>
      <c r="AU3" s="528"/>
      <c r="AV3" s="528"/>
      <c r="AW3" s="528"/>
      <c r="AX3" s="528"/>
      <c r="AY3" s="528" t="s">
        <v>351</v>
      </c>
      <c r="AZ3" s="528"/>
      <c r="BA3" s="528"/>
      <c r="BB3" s="528"/>
      <c r="BC3" s="528"/>
    </row>
    <row r="4" spans="1:55">
      <c r="A4" s="562"/>
      <c r="B4" s="523">
        <v>391406</v>
      </c>
      <c r="C4" s="524" t="s">
        <v>352</v>
      </c>
      <c r="D4" s="529"/>
      <c r="E4" s="526">
        <v>165</v>
      </c>
      <c r="F4" s="526">
        <v>118</v>
      </c>
      <c r="G4" s="526">
        <v>65</v>
      </c>
      <c r="H4" s="526">
        <v>102</v>
      </c>
      <c r="I4" s="526">
        <v>12</v>
      </c>
      <c r="J4" s="526">
        <v>695</v>
      </c>
      <c r="K4" s="526" t="s">
        <v>353</v>
      </c>
      <c r="L4" s="527"/>
      <c r="M4" s="528"/>
      <c r="N4" s="528"/>
      <c r="O4" s="528" t="s">
        <v>351</v>
      </c>
      <c r="P4" s="528"/>
      <c r="Q4" s="528" t="s">
        <v>351</v>
      </c>
      <c r="R4" s="528"/>
      <c r="S4" s="528"/>
      <c r="T4" s="528" t="s">
        <v>351</v>
      </c>
      <c r="U4" s="528"/>
      <c r="V4" s="528" t="s">
        <v>351</v>
      </c>
      <c r="W4" s="528"/>
      <c r="X4" s="528"/>
      <c r="Y4" s="528"/>
      <c r="Z4" s="528"/>
      <c r="AA4" s="528"/>
      <c r="AB4" s="528"/>
      <c r="AC4" s="528"/>
      <c r="AD4" s="528" t="s">
        <v>351</v>
      </c>
      <c r="AE4" s="528"/>
      <c r="AF4" s="528"/>
      <c r="AG4" s="528" t="s">
        <v>351</v>
      </c>
      <c r="AH4" s="528"/>
      <c r="AI4" s="528"/>
      <c r="AJ4" s="528"/>
      <c r="AK4" s="528" t="s">
        <v>351</v>
      </c>
      <c r="AL4" s="528" t="s">
        <v>351</v>
      </c>
      <c r="AM4" s="528" t="s">
        <v>351</v>
      </c>
      <c r="AN4" s="528"/>
      <c r="AO4" s="528"/>
      <c r="AP4" s="528"/>
      <c r="AQ4" s="528"/>
      <c r="AR4" s="528"/>
      <c r="AS4" s="528" t="s">
        <v>351</v>
      </c>
      <c r="AT4" s="528"/>
      <c r="AU4" s="528"/>
      <c r="AV4" s="528"/>
      <c r="AW4" s="528"/>
      <c r="AX4" s="528"/>
      <c r="AY4" s="528" t="s">
        <v>351</v>
      </c>
      <c r="AZ4" s="528"/>
      <c r="BA4" s="528"/>
      <c r="BB4" s="528"/>
      <c r="BC4" s="528"/>
    </row>
    <row r="5" spans="1:55">
      <c r="A5" s="562"/>
      <c r="B5" s="523">
        <v>391417</v>
      </c>
      <c r="C5" s="524" t="s">
        <v>354</v>
      </c>
      <c r="D5" s="529"/>
      <c r="E5" s="526">
        <v>175</v>
      </c>
      <c r="F5" s="526">
        <v>115</v>
      </c>
      <c r="G5" s="526">
        <v>65</v>
      </c>
      <c r="H5" s="526">
        <v>98</v>
      </c>
      <c r="I5" s="526">
        <v>15</v>
      </c>
      <c r="J5" s="526">
        <v>725</v>
      </c>
      <c r="K5" s="526" t="s">
        <v>353</v>
      </c>
      <c r="L5" s="527"/>
      <c r="M5" s="528"/>
      <c r="N5" s="528"/>
      <c r="O5" s="528" t="s">
        <v>351</v>
      </c>
      <c r="P5" s="528"/>
      <c r="Q5" s="528" t="s">
        <v>351</v>
      </c>
      <c r="R5" s="528" t="s">
        <v>351</v>
      </c>
      <c r="S5" s="528"/>
      <c r="T5" s="528"/>
      <c r="U5" s="528"/>
      <c r="V5" s="528" t="s">
        <v>351</v>
      </c>
      <c r="W5" s="528"/>
      <c r="X5" s="528"/>
      <c r="Y5" s="528"/>
      <c r="Z5" s="528"/>
      <c r="AA5" s="528"/>
      <c r="AB5" s="528"/>
      <c r="AC5" s="528"/>
      <c r="AD5" s="528" t="s">
        <v>351</v>
      </c>
      <c r="AE5" s="528"/>
      <c r="AF5" s="528"/>
      <c r="AG5" s="528" t="s">
        <v>351</v>
      </c>
      <c r="AH5" s="528"/>
      <c r="AI5" s="528"/>
      <c r="AJ5" s="528"/>
      <c r="AK5" s="528" t="s">
        <v>351</v>
      </c>
      <c r="AL5" s="528" t="s">
        <v>351</v>
      </c>
      <c r="AM5" s="528" t="s">
        <v>351</v>
      </c>
      <c r="AN5" s="528"/>
      <c r="AO5" s="528"/>
      <c r="AP5" s="528"/>
      <c r="AQ5" s="528"/>
      <c r="AR5" s="528"/>
      <c r="AS5" s="528" t="s">
        <v>351</v>
      </c>
      <c r="AT5" s="528"/>
      <c r="AU5" s="528"/>
      <c r="AV5" s="528"/>
      <c r="AW5" s="528"/>
      <c r="AX5" s="528"/>
      <c r="AY5" s="528"/>
      <c r="AZ5" s="528"/>
      <c r="BA5" s="528"/>
      <c r="BB5" s="528"/>
      <c r="BC5" s="528" t="s">
        <v>351</v>
      </c>
    </row>
    <row r="6" spans="1:55">
      <c r="A6" s="562"/>
      <c r="B6" s="523">
        <v>391407</v>
      </c>
      <c r="C6" s="524" t="s">
        <v>355</v>
      </c>
      <c r="D6" s="530"/>
      <c r="E6" s="526">
        <v>182</v>
      </c>
      <c r="F6" s="526">
        <v>116</v>
      </c>
      <c r="G6" s="526">
        <v>65</v>
      </c>
      <c r="H6" s="526">
        <v>99</v>
      </c>
      <c r="I6" s="526">
        <v>17</v>
      </c>
      <c r="J6" s="526">
        <v>775</v>
      </c>
      <c r="K6" s="526" t="s">
        <v>353</v>
      </c>
      <c r="L6" s="527"/>
      <c r="M6" s="528"/>
      <c r="N6" s="528"/>
      <c r="O6" s="528" t="s">
        <v>351</v>
      </c>
      <c r="P6" s="528"/>
      <c r="Q6" s="528" t="s">
        <v>351</v>
      </c>
      <c r="R6" s="528" t="s">
        <v>351</v>
      </c>
      <c r="S6" s="528"/>
      <c r="T6" s="528"/>
      <c r="U6" s="528"/>
      <c r="V6" s="528" t="s">
        <v>351</v>
      </c>
      <c r="W6" s="528"/>
      <c r="X6" s="528"/>
      <c r="Y6" s="528"/>
      <c r="Z6" s="528"/>
      <c r="AA6" s="528"/>
      <c r="AB6" s="528"/>
      <c r="AC6" s="528"/>
      <c r="AD6" s="528" t="s">
        <v>351</v>
      </c>
      <c r="AE6" s="528"/>
      <c r="AF6" s="528"/>
      <c r="AG6" s="528" t="s">
        <v>351</v>
      </c>
      <c r="AH6" s="528"/>
      <c r="AI6" s="528"/>
      <c r="AJ6" s="528"/>
      <c r="AK6" s="528" t="s">
        <v>351</v>
      </c>
      <c r="AL6" s="528" t="s">
        <v>351</v>
      </c>
      <c r="AM6" s="528" t="s">
        <v>351</v>
      </c>
      <c r="AN6" s="528"/>
      <c r="AO6" s="528"/>
      <c r="AP6" s="528"/>
      <c r="AQ6" s="528"/>
      <c r="AR6" s="528"/>
      <c r="AS6" s="528" t="s">
        <v>351</v>
      </c>
      <c r="AT6" s="528"/>
      <c r="AU6" s="528"/>
      <c r="AV6" s="528"/>
      <c r="AW6" s="528"/>
      <c r="AX6" s="528"/>
      <c r="AY6" s="528"/>
      <c r="AZ6" s="528"/>
      <c r="BA6" s="528"/>
      <c r="BB6" s="528"/>
      <c r="BC6" s="528" t="s">
        <v>351</v>
      </c>
    </row>
    <row r="7" spans="1:55" ht="22.5">
      <c r="A7" s="562"/>
      <c r="B7" s="523">
        <v>399580</v>
      </c>
      <c r="C7" s="531" t="s">
        <v>356</v>
      </c>
      <c r="D7" s="532"/>
      <c r="E7" s="526">
        <v>193</v>
      </c>
      <c r="F7" s="533">
        <v>102</v>
      </c>
      <c r="G7" s="533" t="s">
        <v>357</v>
      </c>
      <c r="H7" s="533">
        <v>84</v>
      </c>
      <c r="I7" s="533" t="s">
        <v>358</v>
      </c>
      <c r="J7" s="533">
        <v>825</v>
      </c>
      <c r="K7" s="534"/>
      <c r="L7" s="535"/>
      <c r="M7" s="536" t="s">
        <v>351</v>
      </c>
      <c r="N7" s="536"/>
      <c r="O7" s="536"/>
      <c r="P7" s="536" t="s">
        <v>351</v>
      </c>
      <c r="Q7" s="536"/>
      <c r="R7" s="536"/>
      <c r="S7" s="536"/>
      <c r="T7" s="536" t="s">
        <v>351</v>
      </c>
      <c r="U7" s="536"/>
      <c r="V7" s="536" t="s">
        <v>351</v>
      </c>
      <c r="W7" s="536"/>
      <c r="X7" s="536"/>
      <c r="Y7" s="536"/>
      <c r="Z7" s="536" t="s">
        <v>351</v>
      </c>
      <c r="AA7" s="536"/>
      <c r="AB7" s="536"/>
      <c r="AC7" s="536"/>
      <c r="AD7" s="536"/>
      <c r="AE7" s="536"/>
      <c r="AF7" s="536"/>
      <c r="AG7" s="536" t="s">
        <v>351</v>
      </c>
      <c r="AH7" s="536"/>
      <c r="AI7" s="536" t="s">
        <v>351</v>
      </c>
      <c r="AJ7" s="536" t="s">
        <v>351</v>
      </c>
      <c r="AK7" s="536"/>
      <c r="AL7" s="536"/>
      <c r="AM7" s="536" t="s">
        <v>351</v>
      </c>
      <c r="AN7" s="536"/>
      <c r="AO7" s="536" t="s">
        <v>351</v>
      </c>
      <c r="AP7" s="536" t="s">
        <v>351</v>
      </c>
      <c r="AQ7" s="536"/>
      <c r="AR7" s="536" t="s">
        <v>351</v>
      </c>
      <c r="AS7" s="536"/>
      <c r="AT7" s="536"/>
      <c r="AU7" s="536"/>
      <c r="AV7" s="536"/>
      <c r="AW7" s="536"/>
      <c r="AX7" s="536"/>
      <c r="AY7" s="536" t="s">
        <v>351</v>
      </c>
      <c r="AZ7" s="536" t="s">
        <v>351</v>
      </c>
      <c r="BA7" s="536"/>
      <c r="BB7" s="536"/>
      <c r="BC7" s="536"/>
    </row>
    <row r="8" spans="1:55" ht="22.5">
      <c r="A8" s="562"/>
      <c r="B8" s="523">
        <v>399581</v>
      </c>
      <c r="C8" s="531" t="s">
        <v>359</v>
      </c>
      <c r="D8" s="537"/>
      <c r="E8" s="526">
        <v>188</v>
      </c>
      <c r="F8" s="526">
        <v>101</v>
      </c>
      <c r="G8" s="526">
        <v>65</v>
      </c>
      <c r="H8" s="526">
        <v>82</v>
      </c>
      <c r="I8" s="526" t="s">
        <v>358</v>
      </c>
      <c r="J8" s="533">
        <v>795</v>
      </c>
      <c r="K8" s="526">
        <f>17.1+12</f>
        <v>29.1</v>
      </c>
      <c r="L8" s="535"/>
      <c r="M8" s="536" t="s">
        <v>351</v>
      </c>
      <c r="N8" s="536"/>
      <c r="O8" s="536"/>
      <c r="P8" s="536" t="s">
        <v>351</v>
      </c>
      <c r="Q8" s="536"/>
      <c r="R8" s="536"/>
      <c r="S8" s="536"/>
      <c r="T8" s="536" t="s">
        <v>351</v>
      </c>
      <c r="U8" s="536"/>
      <c r="V8" s="536" t="s">
        <v>351</v>
      </c>
      <c r="W8" s="536"/>
      <c r="X8" s="536"/>
      <c r="Y8" s="536"/>
      <c r="Z8" s="536" t="s">
        <v>351</v>
      </c>
      <c r="AA8" s="536"/>
      <c r="AB8" s="536"/>
      <c r="AC8" s="536"/>
      <c r="AD8" s="536"/>
      <c r="AE8" s="536"/>
      <c r="AF8" s="536"/>
      <c r="AG8" s="536" t="s">
        <v>351</v>
      </c>
      <c r="AH8" s="536"/>
      <c r="AI8" s="536" t="s">
        <v>351</v>
      </c>
      <c r="AJ8" s="536" t="s">
        <v>351</v>
      </c>
      <c r="AK8" s="536"/>
      <c r="AL8" s="536"/>
      <c r="AM8" s="536" t="s">
        <v>351</v>
      </c>
      <c r="AN8" s="536"/>
      <c r="AO8" s="536" t="s">
        <v>351</v>
      </c>
      <c r="AP8" s="536" t="s">
        <v>351</v>
      </c>
      <c r="AQ8" s="536"/>
      <c r="AR8" s="536" t="s">
        <v>351</v>
      </c>
      <c r="AS8" s="536"/>
      <c r="AT8" s="536"/>
      <c r="AU8" s="536"/>
      <c r="AV8" s="536"/>
      <c r="AW8" s="536"/>
      <c r="AX8" s="536"/>
      <c r="AY8" s="536" t="s">
        <v>351</v>
      </c>
      <c r="AZ8" s="536" t="s">
        <v>351</v>
      </c>
      <c r="BA8" s="536"/>
      <c r="BB8" s="536"/>
      <c r="BC8" s="536"/>
    </row>
    <row r="9" spans="1:55" ht="22.5">
      <c r="A9" s="562"/>
      <c r="B9" s="523">
        <v>391733</v>
      </c>
      <c r="C9" s="531" t="s">
        <v>360</v>
      </c>
      <c r="D9" s="538"/>
      <c r="E9" s="526">
        <v>183</v>
      </c>
      <c r="F9" s="526">
        <v>100</v>
      </c>
      <c r="G9" s="526">
        <v>65</v>
      </c>
      <c r="H9" s="526">
        <v>81</v>
      </c>
      <c r="I9" s="526" t="s">
        <v>358</v>
      </c>
      <c r="J9" s="526">
        <v>775</v>
      </c>
      <c r="K9" s="533" t="s">
        <v>361</v>
      </c>
      <c r="L9" s="535"/>
      <c r="M9" s="536" t="s">
        <v>351</v>
      </c>
      <c r="N9" s="536"/>
      <c r="O9" s="536"/>
      <c r="P9" s="536" t="s">
        <v>351</v>
      </c>
      <c r="Q9" s="536"/>
      <c r="R9" s="536"/>
      <c r="S9" s="536"/>
      <c r="T9" s="536" t="s">
        <v>351</v>
      </c>
      <c r="U9" s="536"/>
      <c r="V9" s="536"/>
      <c r="W9" s="536" t="s">
        <v>351</v>
      </c>
      <c r="X9" s="536"/>
      <c r="Y9" s="536"/>
      <c r="Z9" s="536" t="s">
        <v>351</v>
      </c>
      <c r="AA9" s="536"/>
      <c r="AB9" s="536"/>
      <c r="AC9" s="536"/>
      <c r="AD9" s="536"/>
      <c r="AE9" s="536"/>
      <c r="AF9" s="536"/>
      <c r="AG9" s="536"/>
      <c r="AH9" s="536"/>
      <c r="AI9" s="536" t="s">
        <v>351</v>
      </c>
      <c r="AJ9" s="536" t="s">
        <v>351</v>
      </c>
      <c r="AK9" s="536"/>
      <c r="AL9" s="536"/>
      <c r="AM9" s="536" t="s">
        <v>351</v>
      </c>
      <c r="AN9" s="536"/>
      <c r="AO9" s="536" t="s">
        <v>351</v>
      </c>
      <c r="AP9" s="536" t="s">
        <v>351</v>
      </c>
      <c r="AQ9" s="536"/>
      <c r="AR9" s="536" t="s">
        <v>351</v>
      </c>
      <c r="AS9" s="536"/>
      <c r="AT9" s="536"/>
      <c r="AU9" s="536"/>
      <c r="AV9" s="536"/>
      <c r="AW9" s="536"/>
      <c r="AX9" s="536"/>
      <c r="AY9" s="536" t="s">
        <v>351</v>
      </c>
      <c r="AZ9" s="536" t="s">
        <v>351</v>
      </c>
      <c r="BA9" s="536"/>
      <c r="BB9" s="536"/>
      <c r="BC9" s="536"/>
    </row>
    <row r="10" spans="1:55">
      <c r="A10" s="562"/>
      <c r="B10" s="523">
        <v>391734</v>
      </c>
      <c r="C10" s="531" t="s">
        <v>362</v>
      </c>
      <c r="D10" s="537"/>
      <c r="E10" s="526">
        <v>190</v>
      </c>
      <c r="F10" s="526">
        <v>104</v>
      </c>
      <c r="G10" s="526">
        <v>68</v>
      </c>
      <c r="H10" s="526">
        <v>89</v>
      </c>
      <c r="I10" s="526">
        <v>27</v>
      </c>
      <c r="J10" s="526">
        <v>805</v>
      </c>
      <c r="K10" s="533" t="s">
        <v>363</v>
      </c>
      <c r="L10" s="535"/>
      <c r="M10" s="536" t="s">
        <v>351</v>
      </c>
      <c r="N10" s="536"/>
      <c r="O10" s="536"/>
      <c r="P10" s="536" t="s">
        <v>351</v>
      </c>
      <c r="Q10" s="536"/>
      <c r="R10" s="536"/>
      <c r="S10" s="536"/>
      <c r="T10" s="536" t="s">
        <v>351</v>
      </c>
      <c r="U10" s="536"/>
      <c r="V10" s="536"/>
      <c r="W10" s="536" t="s">
        <v>351</v>
      </c>
      <c r="X10" s="536"/>
      <c r="Y10" s="536"/>
      <c r="Z10" s="536" t="s">
        <v>351</v>
      </c>
      <c r="AA10" s="536"/>
      <c r="AB10" s="536"/>
      <c r="AC10" s="536"/>
      <c r="AD10" s="536"/>
      <c r="AE10" s="536"/>
      <c r="AF10" s="536"/>
      <c r="AG10" s="536"/>
      <c r="AH10" s="536"/>
      <c r="AI10" s="536" t="s">
        <v>351</v>
      </c>
      <c r="AJ10" s="536" t="s">
        <v>351</v>
      </c>
      <c r="AK10" s="536"/>
      <c r="AL10" s="536"/>
      <c r="AM10" s="536" t="s">
        <v>351</v>
      </c>
      <c r="AN10" s="536"/>
      <c r="AO10" s="536"/>
      <c r="AP10" s="536" t="s">
        <v>351</v>
      </c>
      <c r="AQ10" s="536"/>
      <c r="AR10" s="536" t="s">
        <v>351</v>
      </c>
      <c r="AS10" s="536"/>
      <c r="AT10" s="536"/>
      <c r="AU10" s="536"/>
      <c r="AV10" s="536"/>
      <c r="AW10" s="536"/>
      <c r="AX10" s="536"/>
      <c r="AY10" s="536"/>
      <c r="AZ10" s="536"/>
      <c r="BA10" s="536"/>
      <c r="BB10" s="536"/>
      <c r="BC10" s="536" t="s">
        <v>351</v>
      </c>
    </row>
    <row r="11" spans="1:55">
      <c r="A11" s="562"/>
      <c r="B11" s="523">
        <v>391735</v>
      </c>
      <c r="C11" s="531" t="s">
        <v>364</v>
      </c>
      <c r="D11" s="537"/>
      <c r="E11" s="526">
        <v>186</v>
      </c>
      <c r="F11" s="526">
        <v>103</v>
      </c>
      <c r="G11" s="526">
        <v>65</v>
      </c>
      <c r="H11" s="526">
        <v>82</v>
      </c>
      <c r="I11" s="526">
        <v>26</v>
      </c>
      <c r="J11" s="526">
        <v>790</v>
      </c>
      <c r="K11" s="533">
        <f>16.9+12</f>
        <v>28.9</v>
      </c>
      <c r="L11" s="535"/>
      <c r="M11" s="536" t="s">
        <v>351</v>
      </c>
      <c r="N11" s="536"/>
      <c r="O11" s="536"/>
      <c r="P11" s="536" t="s">
        <v>351</v>
      </c>
      <c r="Q11" s="536"/>
      <c r="R11" s="536"/>
      <c r="S11" s="536"/>
      <c r="T11" s="536" t="s">
        <v>351</v>
      </c>
      <c r="U11" s="536"/>
      <c r="V11" s="536"/>
      <c r="W11" s="536" t="s">
        <v>351</v>
      </c>
      <c r="X11" s="536"/>
      <c r="Y11" s="536"/>
      <c r="Z11" s="536"/>
      <c r="AA11" s="536"/>
      <c r="AB11" s="536" t="s">
        <v>351</v>
      </c>
      <c r="AC11" s="536"/>
      <c r="AD11" s="536"/>
      <c r="AE11" s="536"/>
      <c r="AF11" s="536"/>
      <c r="AG11" s="536"/>
      <c r="AH11" s="536"/>
      <c r="AI11" s="536" t="s">
        <v>351</v>
      </c>
      <c r="AJ11" s="536" t="s">
        <v>351</v>
      </c>
      <c r="AK11" s="536"/>
      <c r="AL11" s="536"/>
      <c r="AM11" s="536" t="s">
        <v>351</v>
      </c>
      <c r="AN11" s="536"/>
      <c r="AO11" s="536"/>
      <c r="AP11" s="536" t="s">
        <v>351</v>
      </c>
      <c r="AQ11" s="536"/>
      <c r="AR11" s="536" t="s">
        <v>351</v>
      </c>
      <c r="AS11" s="536"/>
      <c r="AT11" s="536"/>
      <c r="AU11" s="536"/>
      <c r="AV11" s="536"/>
      <c r="AW11" s="536"/>
      <c r="AX11" s="536"/>
      <c r="AY11" s="536"/>
      <c r="AZ11" s="536"/>
      <c r="BA11" s="536"/>
      <c r="BB11" s="536"/>
      <c r="BC11" s="536" t="s">
        <v>351</v>
      </c>
    </row>
    <row r="12" spans="1:55">
      <c r="A12" s="562"/>
      <c r="B12" s="523">
        <v>391736</v>
      </c>
      <c r="C12" s="531" t="s">
        <v>365</v>
      </c>
      <c r="D12" s="538"/>
      <c r="E12" s="526">
        <v>183</v>
      </c>
      <c r="F12" s="526">
        <v>105</v>
      </c>
      <c r="G12" s="526">
        <v>67</v>
      </c>
      <c r="H12" s="526">
        <v>89</v>
      </c>
      <c r="I12" s="526">
        <v>24</v>
      </c>
      <c r="J12" s="526">
        <v>775</v>
      </c>
      <c r="K12" s="533" t="s">
        <v>361</v>
      </c>
      <c r="L12" s="535"/>
      <c r="M12" s="536" t="s">
        <v>351</v>
      </c>
      <c r="N12" s="536"/>
      <c r="O12" s="536"/>
      <c r="P12" s="536" t="s">
        <v>351</v>
      </c>
      <c r="Q12" s="536"/>
      <c r="R12" s="536"/>
      <c r="S12" s="536"/>
      <c r="T12" s="536" t="s">
        <v>351</v>
      </c>
      <c r="U12" s="536"/>
      <c r="V12" s="536"/>
      <c r="W12" s="536" t="s">
        <v>351</v>
      </c>
      <c r="X12" s="536"/>
      <c r="Y12" s="536"/>
      <c r="Z12" s="536" t="s">
        <v>351</v>
      </c>
      <c r="AA12" s="536"/>
      <c r="AB12" s="536"/>
      <c r="AC12" s="536"/>
      <c r="AD12" s="536"/>
      <c r="AE12" s="536"/>
      <c r="AF12" s="536"/>
      <c r="AG12" s="536"/>
      <c r="AH12" s="536"/>
      <c r="AI12" s="536" t="s">
        <v>351</v>
      </c>
      <c r="AJ12" s="536" t="s">
        <v>351</v>
      </c>
      <c r="AK12" s="536"/>
      <c r="AL12" s="536"/>
      <c r="AM12" s="536" t="s">
        <v>351</v>
      </c>
      <c r="AN12" s="536"/>
      <c r="AO12" s="536"/>
      <c r="AP12" s="536" t="s">
        <v>351</v>
      </c>
      <c r="AQ12" s="536"/>
      <c r="AR12" s="536" t="s">
        <v>351</v>
      </c>
      <c r="AS12" s="536"/>
      <c r="AT12" s="536"/>
      <c r="AU12" s="536"/>
      <c r="AV12" s="536"/>
      <c r="AW12" s="536"/>
      <c r="AX12" s="536"/>
      <c r="AY12" s="536"/>
      <c r="AZ12" s="536"/>
      <c r="BA12" s="536"/>
      <c r="BB12" s="536"/>
      <c r="BC12" s="536" t="s">
        <v>351</v>
      </c>
    </row>
    <row r="13" spans="1:55">
      <c r="A13" s="562"/>
      <c r="B13" s="523">
        <v>399582</v>
      </c>
      <c r="C13" s="531" t="s">
        <v>366</v>
      </c>
      <c r="D13" s="532"/>
      <c r="E13" s="526">
        <v>180</v>
      </c>
      <c r="F13" s="526">
        <v>104</v>
      </c>
      <c r="G13" s="526">
        <v>65</v>
      </c>
      <c r="H13" s="526">
        <v>86</v>
      </c>
      <c r="I13" s="526">
        <v>24</v>
      </c>
      <c r="J13" s="533">
        <v>760</v>
      </c>
      <c r="K13" s="533">
        <f>16.2+12</f>
        <v>28.2</v>
      </c>
      <c r="L13" s="535"/>
      <c r="M13" s="536" t="s">
        <v>351</v>
      </c>
      <c r="N13" s="536"/>
      <c r="O13" s="536"/>
      <c r="P13" s="536"/>
      <c r="Q13" s="536" t="s">
        <v>351</v>
      </c>
      <c r="R13" s="536"/>
      <c r="S13" s="536"/>
      <c r="T13" s="536" t="s">
        <v>351</v>
      </c>
      <c r="U13" s="536"/>
      <c r="V13" s="536"/>
      <c r="W13" s="536" t="s">
        <v>351</v>
      </c>
      <c r="X13" s="536"/>
      <c r="Y13" s="536"/>
      <c r="Z13" s="536"/>
      <c r="AA13" s="536"/>
      <c r="AB13" s="536" t="s">
        <v>351</v>
      </c>
      <c r="AC13" s="536"/>
      <c r="AD13" s="536" t="s">
        <v>351</v>
      </c>
      <c r="AE13" s="536"/>
      <c r="AF13" s="536"/>
      <c r="AG13" s="536" t="s">
        <v>351</v>
      </c>
      <c r="AH13" s="536"/>
      <c r="AI13" s="536" t="s">
        <v>351</v>
      </c>
      <c r="AJ13" s="536" t="s">
        <v>351</v>
      </c>
      <c r="AK13" s="536"/>
      <c r="AL13" s="536"/>
      <c r="AM13" s="536" t="s">
        <v>351</v>
      </c>
      <c r="AN13" s="536" t="s">
        <v>351</v>
      </c>
      <c r="AO13" s="536"/>
      <c r="AP13" s="536"/>
      <c r="AQ13" s="536"/>
      <c r="AR13" s="536" t="s">
        <v>351</v>
      </c>
      <c r="AS13" s="536"/>
      <c r="AT13" s="536"/>
      <c r="AU13" s="536"/>
      <c r="AV13" s="536"/>
      <c r="AW13" s="536"/>
      <c r="AX13" s="536"/>
      <c r="AY13" s="536" t="s">
        <v>351</v>
      </c>
      <c r="AZ13" s="536"/>
      <c r="BA13" s="536"/>
      <c r="BB13" s="536"/>
      <c r="BC13" s="536"/>
    </row>
    <row r="14" spans="1:55">
      <c r="A14" s="562"/>
      <c r="B14" s="523">
        <v>399583</v>
      </c>
      <c r="C14" s="531" t="s">
        <v>367</v>
      </c>
      <c r="D14" s="538"/>
      <c r="E14" s="526">
        <v>173</v>
      </c>
      <c r="F14" s="526">
        <v>105</v>
      </c>
      <c r="G14" s="526">
        <v>65</v>
      </c>
      <c r="H14" s="526">
        <v>88</v>
      </c>
      <c r="I14" s="526">
        <v>20</v>
      </c>
      <c r="J14" s="533">
        <v>725</v>
      </c>
      <c r="K14" s="539">
        <f>15+12</f>
        <v>27</v>
      </c>
      <c r="L14" s="535"/>
      <c r="M14" s="536" t="s">
        <v>351</v>
      </c>
      <c r="N14" s="536"/>
      <c r="O14" s="536"/>
      <c r="P14" s="536"/>
      <c r="Q14" s="536" t="s">
        <v>351</v>
      </c>
      <c r="R14" s="536"/>
      <c r="S14" s="536"/>
      <c r="T14" s="536" t="s">
        <v>351</v>
      </c>
      <c r="U14" s="536"/>
      <c r="V14" s="536"/>
      <c r="W14" s="536" t="s">
        <v>351</v>
      </c>
      <c r="X14" s="536"/>
      <c r="Y14" s="536"/>
      <c r="Z14" s="536"/>
      <c r="AA14" s="536"/>
      <c r="AB14" s="536" t="s">
        <v>351</v>
      </c>
      <c r="AC14" s="536"/>
      <c r="AD14" s="536" t="s">
        <v>351</v>
      </c>
      <c r="AE14" s="536"/>
      <c r="AF14" s="536"/>
      <c r="AG14" s="536" t="s">
        <v>351</v>
      </c>
      <c r="AH14" s="536"/>
      <c r="AI14" s="536" t="s">
        <v>351</v>
      </c>
      <c r="AJ14" s="536" t="s">
        <v>351</v>
      </c>
      <c r="AK14" s="536"/>
      <c r="AL14" s="536"/>
      <c r="AM14" s="536" t="s">
        <v>351</v>
      </c>
      <c r="AN14" s="536" t="s">
        <v>351</v>
      </c>
      <c r="AO14" s="536"/>
      <c r="AP14" s="536"/>
      <c r="AQ14" s="536"/>
      <c r="AR14" s="536" t="s">
        <v>351</v>
      </c>
      <c r="AS14" s="536"/>
      <c r="AT14" s="536"/>
      <c r="AU14" s="536"/>
      <c r="AV14" s="536"/>
      <c r="AW14" s="536"/>
      <c r="AX14" s="536"/>
      <c r="AY14" s="536" t="s">
        <v>351</v>
      </c>
      <c r="AZ14" s="536"/>
      <c r="BA14" s="536"/>
      <c r="BB14" s="536"/>
      <c r="BC14" s="536"/>
    </row>
    <row r="15" spans="1:55">
      <c r="A15" s="562"/>
      <c r="B15" s="523">
        <v>391742</v>
      </c>
      <c r="C15" s="524" t="s">
        <v>368</v>
      </c>
      <c r="D15" s="525"/>
      <c r="E15" s="526">
        <v>166</v>
      </c>
      <c r="F15" s="526">
        <v>106</v>
      </c>
      <c r="G15" s="526">
        <v>65</v>
      </c>
      <c r="H15" s="526">
        <v>88</v>
      </c>
      <c r="I15" s="526">
        <v>18</v>
      </c>
      <c r="J15" s="526">
        <v>710</v>
      </c>
      <c r="K15" s="526" t="s">
        <v>369</v>
      </c>
      <c r="L15" s="527"/>
      <c r="M15" s="528"/>
      <c r="N15" s="528"/>
      <c r="O15" s="528" t="s">
        <v>351</v>
      </c>
      <c r="P15" s="528"/>
      <c r="Q15" s="528" t="s">
        <v>351</v>
      </c>
      <c r="R15" s="528"/>
      <c r="S15" s="528"/>
      <c r="T15" s="528"/>
      <c r="U15" s="528" t="s">
        <v>351</v>
      </c>
      <c r="V15" s="528"/>
      <c r="W15" s="528" t="s">
        <v>351</v>
      </c>
      <c r="X15" s="528"/>
      <c r="Y15" s="528"/>
      <c r="Z15" s="528"/>
      <c r="AA15" s="528"/>
      <c r="AB15" s="528"/>
      <c r="AC15" s="528" t="s">
        <v>351</v>
      </c>
      <c r="AD15" s="528"/>
      <c r="AE15" s="528"/>
      <c r="AF15" s="528"/>
      <c r="AG15" s="528"/>
      <c r="AH15" s="528"/>
      <c r="AI15" s="528" t="s">
        <v>351</v>
      </c>
      <c r="AJ15" s="528" t="s">
        <v>351</v>
      </c>
      <c r="AK15" s="528"/>
      <c r="AL15" s="528"/>
      <c r="AM15" s="528" t="s">
        <v>351</v>
      </c>
      <c r="AN15" s="528" t="s">
        <v>351</v>
      </c>
      <c r="AO15" s="528"/>
      <c r="AP15" s="528"/>
      <c r="AQ15" s="528"/>
      <c r="AR15" s="528"/>
      <c r="AS15" s="528"/>
      <c r="AT15" s="528"/>
      <c r="AU15" s="528"/>
      <c r="AV15" s="528"/>
      <c r="AW15" s="528"/>
      <c r="AX15" s="528"/>
      <c r="AY15" s="528" t="s">
        <v>351</v>
      </c>
      <c r="AZ15" s="528"/>
      <c r="BA15" s="528"/>
      <c r="BB15" s="528"/>
      <c r="BC15" s="528"/>
    </row>
    <row r="16" spans="1:55">
      <c r="A16" s="562"/>
      <c r="B16" s="523">
        <v>391743</v>
      </c>
      <c r="C16" s="524" t="s">
        <v>370</v>
      </c>
      <c r="D16" s="530"/>
      <c r="E16" s="526">
        <v>159</v>
      </c>
      <c r="F16" s="526">
        <v>105</v>
      </c>
      <c r="G16" s="526">
        <v>65</v>
      </c>
      <c r="H16" s="526">
        <v>87</v>
      </c>
      <c r="I16" s="526">
        <v>17</v>
      </c>
      <c r="J16" s="526">
        <v>680</v>
      </c>
      <c r="K16" s="526" t="s">
        <v>371</v>
      </c>
      <c r="L16" s="527"/>
      <c r="M16" s="528"/>
      <c r="N16" s="528"/>
      <c r="O16" s="528" t="s">
        <v>351</v>
      </c>
      <c r="P16" s="528"/>
      <c r="Q16" s="528" t="s">
        <v>351</v>
      </c>
      <c r="R16" s="528"/>
      <c r="S16" s="528"/>
      <c r="T16" s="528"/>
      <c r="U16" s="528" t="s">
        <v>351</v>
      </c>
      <c r="V16" s="528"/>
      <c r="W16" s="528" t="s">
        <v>351</v>
      </c>
      <c r="X16" s="528"/>
      <c r="Y16" s="528"/>
      <c r="Z16" s="528"/>
      <c r="AA16" s="528"/>
      <c r="AB16" s="528"/>
      <c r="AC16" s="528" t="s">
        <v>351</v>
      </c>
      <c r="AD16" s="528"/>
      <c r="AE16" s="528"/>
      <c r="AF16" s="528"/>
      <c r="AG16" s="528"/>
      <c r="AH16" s="528"/>
      <c r="AI16" s="528" t="s">
        <v>351</v>
      </c>
      <c r="AJ16" s="528" t="s">
        <v>351</v>
      </c>
      <c r="AK16" s="528"/>
      <c r="AL16" s="528"/>
      <c r="AM16" s="528" t="s">
        <v>351</v>
      </c>
      <c r="AN16" s="528" t="s">
        <v>351</v>
      </c>
      <c r="AO16" s="528"/>
      <c r="AP16" s="528"/>
      <c r="AQ16" s="528"/>
      <c r="AR16" s="528"/>
      <c r="AS16" s="528"/>
      <c r="AT16" s="528"/>
      <c r="AU16" s="528"/>
      <c r="AV16" s="528"/>
      <c r="AW16" s="528"/>
      <c r="AX16" s="528"/>
      <c r="AY16" s="528" t="s">
        <v>351</v>
      </c>
      <c r="AZ16" s="528"/>
      <c r="BA16" s="528"/>
      <c r="BB16" s="528"/>
      <c r="BC16" s="528"/>
    </row>
    <row r="17" spans="1:55">
      <c r="A17" s="562"/>
      <c r="B17" s="523">
        <v>392254</v>
      </c>
      <c r="C17" s="524" t="s">
        <v>372</v>
      </c>
      <c r="D17" s="540"/>
      <c r="E17" s="526">
        <v>165</v>
      </c>
      <c r="F17" s="526">
        <v>118</v>
      </c>
      <c r="G17" s="526">
        <v>65</v>
      </c>
      <c r="H17" s="526">
        <v>102</v>
      </c>
      <c r="I17" s="526" t="s">
        <v>373</v>
      </c>
      <c r="J17" s="526">
        <v>690</v>
      </c>
      <c r="K17" s="526" t="s">
        <v>369</v>
      </c>
      <c r="L17" s="527"/>
      <c r="M17" s="528" t="s">
        <v>351</v>
      </c>
      <c r="N17" s="528"/>
      <c r="O17" s="528"/>
      <c r="P17" s="528" t="s">
        <v>351</v>
      </c>
      <c r="Q17" s="528"/>
      <c r="R17" s="528"/>
      <c r="S17" s="528"/>
      <c r="T17" s="528" t="s">
        <v>351</v>
      </c>
      <c r="U17" s="528"/>
      <c r="V17" s="528"/>
      <c r="W17" s="528" t="s">
        <v>351</v>
      </c>
      <c r="X17" s="528" t="s">
        <v>351</v>
      </c>
      <c r="Y17" s="528"/>
      <c r="Z17" s="528"/>
      <c r="AA17" s="528"/>
      <c r="AB17" s="528" t="s">
        <v>351</v>
      </c>
      <c r="AC17" s="528"/>
      <c r="AD17" s="528"/>
      <c r="AE17" s="528"/>
      <c r="AF17" s="528"/>
      <c r="AG17" s="528"/>
      <c r="AH17" s="528"/>
      <c r="AI17" s="528" t="s">
        <v>351</v>
      </c>
      <c r="AJ17" s="528" t="s">
        <v>351</v>
      </c>
      <c r="AK17" s="528"/>
      <c r="AL17" s="528"/>
      <c r="AM17" s="528" t="s">
        <v>351</v>
      </c>
      <c r="AN17" s="528"/>
      <c r="AO17" s="528" t="s">
        <v>351</v>
      </c>
      <c r="AP17" s="528" t="s">
        <v>351</v>
      </c>
      <c r="AQ17" s="528"/>
      <c r="AR17" s="528" t="s">
        <v>351</v>
      </c>
      <c r="AS17" s="528"/>
      <c r="AT17" s="528"/>
      <c r="AU17" s="528"/>
      <c r="AV17" s="528"/>
      <c r="AW17" s="528"/>
      <c r="AX17" s="528"/>
      <c r="AY17" s="528" t="s">
        <v>351</v>
      </c>
      <c r="AZ17" s="528"/>
      <c r="BA17" s="528"/>
      <c r="BB17" s="528"/>
      <c r="BC17" s="528"/>
    </row>
    <row r="18" spans="1:55">
      <c r="A18" s="562"/>
      <c r="B18" s="523">
        <v>391744</v>
      </c>
      <c r="C18" s="524" t="s">
        <v>374</v>
      </c>
      <c r="D18" s="540"/>
      <c r="E18" s="526">
        <v>152</v>
      </c>
      <c r="F18" s="526">
        <v>116</v>
      </c>
      <c r="G18" s="526">
        <v>65</v>
      </c>
      <c r="H18" s="526">
        <v>97</v>
      </c>
      <c r="I18" s="526">
        <v>12</v>
      </c>
      <c r="J18" s="526">
        <v>640</v>
      </c>
      <c r="K18" s="526" t="s">
        <v>375</v>
      </c>
      <c r="L18" s="527"/>
      <c r="M18" s="528"/>
      <c r="N18" s="528"/>
      <c r="O18" s="528" t="s">
        <v>351</v>
      </c>
      <c r="P18" s="528"/>
      <c r="Q18" s="528" t="s">
        <v>351</v>
      </c>
      <c r="R18" s="528"/>
      <c r="S18" s="528"/>
      <c r="T18" s="528"/>
      <c r="U18" s="528" t="s">
        <v>351</v>
      </c>
      <c r="V18" s="528"/>
      <c r="W18" s="528" t="s">
        <v>351</v>
      </c>
      <c r="X18" s="528" t="s">
        <v>351</v>
      </c>
      <c r="Y18" s="528"/>
      <c r="Z18" s="528"/>
      <c r="AA18" s="528"/>
      <c r="AB18" s="528"/>
      <c r="AC18" s="528" t="s">
        <v>351</v>
      </c>
      <c r="AD18" s="528"/>
      <c r="AE18" s="528"/>
      <c r="AF18" s="528"/>
      <c r="AG18" s="528"/>
      <c r="AH18" s="528"/>
      <c r="AI18" s="528" t="s">
        <v>351</v>
      </c>
      <c r="AJ18" s="528" t="s">
        <v>351</v>
      </c>
      <c r="AK18" s="528"/>
      <c r="AL18" s="528"/>
      <c r="AM18" s="528" t="s">
        <v>351</v>
      </c>
      <c r="AN18" s="528" t="s">
        <v>351</v>
      </c>
      <c r="AO18" s="528"/>
      <c r="AP18" s="528"/>
      <c r="AQ18" s="528"/>
      <c r="AR18" s="528"/>
      <c r="AS18" s="528"/>
      <c r="AT18" s="528"/>
      <c r="AU18" s="528"/>
      <c r="AV18" s="528"/>
      <c r="AW18" s="528"/>
      <c r="AX18" s="528"/>
      <c r="AY18" s="528" t="s">
        <v>351</v>
      </c>
      <c r="AZ18" s="528"/>
      <c r="BA18" s="528"/>
      <c r="BB18" s="528"/>
      <c r="BC18" s="528"/>
    </row>
    <row r="19" spans="1:55" ht="22.5">
      <c r="A19" s="562"/>
      <c r="B19" s="523">
        <v>392112</v>
      </c>
      <c r="C19" s="524" t="s">
        <v>376</v>
      </c>
      <c r="D19" s="525"/>
      <c r="E19" s="526">
        <v>212</v>
      </c>
      <c r="F19" s="526">
        <v>95</v>
      </c>
      <c r="G19" s="526">
        <v>65</v>
      </c>
      <c r="H19" s="526">
        <v>81</v>
      </c>
      <c r="I19" s="526" t="s">
        <v>377</v>
      </c>
      <c r="J19" s="526">
        <v>925</v>
      </c>
      <c r="K19" s="526" t="s">
        <v>378</v>
      </c>
      <c r="L19" s="527"/>
      <c r="M19" s="528" t="s">
        <v>351</v>
      </c>
      <c r="N19" s="528"/>
      <c r="O19" s="528"/>
      <c r="P19" s="528"/>
      <c r="Q19" s="528"/>
      <c r="R19" s="528"/>
      <c r="S19" s="528"/>
      <c r="T19" s="528" t="s">
        <v>351</v>
      </c>
      <c r="U19" s="528"/>
      <c r="V19" s="528"/>
      <c r="W19" s="528" t="s">
        <v>351</v>
      </c>
      <c r="X19" s="528"/>
      <c r="Y19" s="528" t="s">
        <v>351</v>
      </c>
      <c r="Z19" s="528"/>
      <c r="AA19" s="528" t="s">
        <v>351</v>
      </c>
      <c r="AB19" s="528"/>
      <c r="AC19" s="528"/>
      <c r="AD19" s="528"/>
      <c r="AE19" s="528"/>
      <c r="AF19" s="528"/>
      <c r="AG19" s="528"/>
      <c r="AH19" s="528"/>
      <c r="AI19" s="528" t="s">
        <v>351</v>
      </c>
      <c r="AJ19" s="528" t="s">
        <v>351</v>
      </c>
      <c r="AK19" s="528"/>
      <c r="AL19" s="528"/>
      <c r="AM19" s="528" t="s">
        <v>351</v>
      </c>
      <c r="AN19" s="528"/>
      <c r="AO19" s="528" t="s">
        <v>351</v>
      </c>
      <c r="AP19" s="528" t="s">
        <v>351</v>
      </c>
      <c r="AQ19" s="528" t="s">
        <v>351</v>
      </c>
      <c r="AR19" s="528"/>
      <c r="AS19" s="528"/>
      <c r="AT19" s="528"/>
      <c r="AU19" s="528"/>
      <c r="AV19" s="528"/>
      <c r="AW19" s="528"/>
      <c r="AX19" s="528"/>
      <c r="AY19" s="528" t="s">
        <v>351</v>
      </c>
      <c r="AZ19" s="528"/>
      <c r="BA19" s="528" t="s">
        <v>351</v>
      </c>
      <c r="BB19" s="528"/>
      <c r="BC19" s="528"/>
    </row>
    <row r="20" spans="1:55" ht="22.5">
      <c r="A20" s="562"/>
      <c r="B20" s="523">
        <v>392115</v>
      </c>
      <c r="C20" s="524" t="s">
        <v>379</v>
      </c>
      <c r="D20" s="529"/>
      <c r="E20" s="526">
        <v>210</v>
      </c>
      <c r="F20" s="526">
        <v>95</v>
      </c>
      <c r="G20" s="526">
        <v>65</v>
      </c>
      <c r="H20" s="526">
        <v>82</v>
      </c>
      <c r="I20" s="526" t="s">
        <v>380</v>
      </c>
      <c r="J20" s="526">
        <v>900</v>
      </c>
      <c r="K20" s="526" t="s">
        <v>381</v>
      </c>
      <c r="L20" s="527"/>
      <c r="M20" s="528" t="s">
        <v>351</v>
      </c>
      <c r="N20" s="528"/>
      <c r="O20" s="528"/>
      <c r="P20" s="528"/>
      <c r="Q20" s="528"/>
      <c r="R20" s="528"/>
      <c r="S20" s="528"/>
      <c r="T20" s="528" t="s">
        <v>351</v>
      </c>
      <c r="U20" s="528"/>
      <c r="V20" s="528"/>
      <c r="W20" s="528" t="s">
        <v>351</v>
      </c>
      <c r="X20" s="528"/>
      <c r="Y20" s="528" t="s">
        <v>351</v>
      </c>
      <c r="Z20" s="528"/>
      <c r="AA20" s="528" t="s">
        <v>351</v>
      </c>
      <c r="AB20" s="528"/>
      <c r="AC20" s="528"/>
      <c r="AD20" s="528"/>
      <c r="AE20" s="528"/>
      <c r="AF20" s="528"/>
      <c r="AG20" s="528"/>
      <c r="AH20" s="528"/>
      <c r="AI20" s="528" t="s">
        <v>351</v>
      </c>
      <c r="AJ20" s="528" t="s">
        <v>351</v>
      </c>
      <c r="AK20" s="528"/>
      <c r="AL20" s="528"/>
      <c r="AM20" s="528" t="s">
        <v>351</v>
      </c>
      <c r="AN20" s="528"/>
      <c r="AO20" s="528" t="s">
        <v>351</v>
      </c>
      <c r="AP20" s="528" t="s">
        <v>351</v>
      </c>
      <c r="AQ20" s="528" t="s">
        <v>351</v>
      </c>
      <c r="AR20" s="528"/>
      <c r="AS20" s="528"/>
      <c r="AT20" s="528"/>
      <c r="AU20" s="528"/>
      <c r="AV20" s="528"/>
      <c r="AW20" s="528"/>
      <c r="AX20" s="528"/>
      <c r="AY20" s="528" t="s">
        <v>351</v>
      </c>
      <c r="AZ20" s="528"/>
      <c r="BA20" s="528" t="s">
        <v>351</v>
      </c>
      <c r="BB20" s="528"/>
      <c r="BC20" s="528"/>
    </row>
    <row r="21" spans="1:55" ht="22.5">
      <c r="A21" s="562"/>
      <c r="B21" s="523">
        <v>391739</v>
      </c>
      <c r="C21" s="524" t="s">
        <v>382</v>
      </c>
      <c r="D21" s="530"/>
      <c r="E21" s="526">
        <v>200</v>
      </c>
      <c r="F21" s="526">
        <v>95</v>
      </c>
      <c r="G21" s="526">
        <v>65</v>
      </c>
      <c r="H21" s="526">
        <v>81</v>
      </c>
      <c r="I21" s="526" t="s">
        <v>383</v>
      </c>
      <c r="J21" s="526">
        <v>869</v>
      </c>
      <c r="K21" s="526" t="s">
        <v>384</v>
      </c>
      <c r="L21" s="527"/>
      <c r="M21" s="528" t="s">
        <v>351</v>
      </c>
      <c r="N21" s="528"/>
      <c r="O21" s="528"/>
      <c r="P21" s="528"/>
      <c r="Q21" s="528"/>
      <c r="R21" s="528"/>
      <c r="S21" s="528"/>
      <c r="T21" s="528" t="s">
        <v>351</v>
      </c>
      <c r="U21" s="528"/>
      <c r="V21" s="528"/>
      <c r="W21" s="528" t="s">
        <v>351</v>
      </c>
      <c r="X21" s="528"/>
      <c r="Y21" s="528" t="s">
        <v>351</v>
      </c>
      <c r="Z21" s="528" t="s">
        <v>351</v>
      </c>
      <c r="AA21" s="528"/>
      <c r="AB21" s="528"/>
      <c r="AC21" s="528"/>
      <c r="AD21" s="528"/>
      <c r="AE21" s="528"/>
      <c r="AF21" s="528"/>
      <c r="AG21" s="528"/>
      <c r="AH21" s="528"/>
      <c r="AI21" s="528" t="s">
        <v>351</v>
      </c>
      <c r="AJ21" s="528" t="s">
        <v>351</v>
      </c>
      <c r="AK21" s="528"/>
      <c r="AL21" s="528"/>
      <c r="AM21" s="528" t="s">
        <v>351</v>
      </c>
      <c r="AN21" s="528"/>
      <c r="AO21" s="528" t="s">
        <v>351</v>
      </c>
      <c r="AP21" s="528" t="s">
        <v>351</v>
      </c>
      <c r="AQ21" s="528" t="s">
        <v>351</v>
      </c>
      <c r="AR21" s="528"/>
      <c r="AS21" s="528"/>
      <c r="AT21" s="528"/>
      <c r="AU21" s="528"/>
      <c r="AV21" s="528"/>
      <c r="AW21" s="528"/>
      <c r="AX21" s="528"/>
      <c r="AY21" s="528" t="s">
        <v>351</v>
      </c>
      <c r="AZ21" s="528" t="s">
        <v>351</v>
      </c>
      <c r="BA21" s="528"/>
      <c r="BB21" s="528"/>
      <c r="BC21" s="528"/>
    </row>
    <row r="22" spans="1:55" ht="22.5">
      <c r="A22" s="562"/>
      <c r="B22" s="523">
        <v>391740</v>
      </c>
      <c r="C22" s="524" t="s">
        <v>385</v>
      </c>
      <c r="D22" s="525"/>
      <c r="E22" s="526">
        <v>218</v>
      </c>
      <c r="F22" s="526">
        <v>94</v>
      </c>
      <c r="G22" s="526">
        <v>65</v>
      </c>
      <c r="H22" s="526">
        <v>80</v>
      </c>
      <c r="I22" s="526" t="s">
        <v>386</v>
      </c>
      <c r="J22" s="526">
        <v>950</v>
      </c>
      <c r="K22" s="526" t="s">
        <v>387</v>
      </c>
      <c r="L22" s="527"/>
      <c r="M22" s="528" t="s">
        <v>351</v>
      </c>
      <c r="N22" s="528"/>
      <c r="O22" s="528"/>
      <c r="P22" s="528"/>
      <c r="Q22" s="528"/>
      <c r="R22" s="528"/>
      <c r="S22" s="528"/>
      <c r="T22" s="528" t="s">
        <v>351</v>
      </c>
      <c r="U22" s="528"/>
      <c r="V22" s="528"/>
      <c r="W22" s="528" t="s">
        <v>351</v>
      </c>
      <c r="X22" s="528"/>
      <c r="Y22" s="528" t="s">
        <v>351</v>
      </c>
      <c r="Z22" s="528"/>
      <c r="AA22" s="528" t="s">
        <v>351</v>
      </c>
      <c r="AB22" s="528"/>
      <c r="AC22" s="528"/>
      <c r="AD22" s="528"/>
      <c r="AE22" s="528"/>
      <c r="AF22" s="528"/>
      <c r="AG22" s="528"/>
      <c r="AH22" s="528"/>
      <c r="AI22" s="528" t="s">
        <v>351</v>
      </c>
      <c r="AJ22" s="528" t="s">
        <v>351</v>
      </c>
      <c r="AK22" s="528"/>
      <c r="AL22" s="528"/>
      <c r="AM22" s="528" t="s">
        <v>351</v>
      </c>
      <c r="AN22" s="528"/>
      <c r="AO22" s="528" t="s">
        <v>351</v>
      </c>
      <c r="AP22" s="528" t="s">
        <v>351</v>
      </c>
      <c r="AQ22" s="528" t="s">
        <v>351</v>
      </c>
      <c r="AR22" s="528"/>
      <c r="AS22" s="528"/>
      <c r="AT22" s="528"/>
      <c r="AU22" s="528"/>
      <c r="AV22" s="528"/>
      <c r="AW22" s="528"/>
      <c r="AX22" s="528"/>
      <c r="AY22" s="528" t="s">
        <v>351</v>
      </c>
      <c r="AZ22" s="528"/>
      <c r="BA22" s="528"/>
      <c r="BB22" s="528" t="s">
        <v>351</v>
      </c>
      <c r="BC22" s="528"/>
    </row>
    <row r="23" spans="1:55" ht="22.5">
      <c r="A23" s="562"/>
      <c r="B23" s="523">
        <v>391741</v>
      </c>
      <c r="C23" s="524" t="s">
        <v>388</v>
      </c>
      <c r="D23" s="530"/>
      <c r="E23" s="526">
        <v>213</v>
      </c>
      <c r="F23" s="526">
        <v>92</v>
      </c>
      <c r="G23" s="526">
        <v>65</v>
      </c>
      <c r="H23" s="526">
        <v>79</v>
      </c>
      <c r="I23" s="526" t="s">
        <v>386</v>
      </c>
      <c r="J23" s="526">
        <v>925</v>
      </c>
      <c r="K23" s="526" t="s">
        <v>389</v>
      </c>
      <c r="L23" s="527"/>
      <c r="M23" s="528" t="s">
        <v>351</v>
      </c>
      <c r="N23" s="528"/>
      <c r="O23" s="528"/>
      <c r="P23" s="528"/>
      <c r="Q23" s="528"/>
      <c r="R23" s="528"/>
      <c r="S23" s="528"/>
      <c r="T23" s="528" t="s">
        <v>351</v>
      </c>
      <c r="U23" s="528"/>
      <c r="V23" s="528"/>
      <c r="W23" s="528" t="s">
        <v>351</v>
      </c>
      <c r="X23" s="528"/>
      <c r="Y23" s="528" t="s">
        <v>351</v>
      </c>
      <c r="Z23" s="528"/>
      <c r="AA23" s="528" t="s">
        <v>351</v>
      </c>
      <c r="AB23" s="528"/>
      <c r="AC23" s="528"/>
      <c r="AD23" s="528"/>
      <c r="AE23" s="528"/>
      <c r="AF23" s="528"/>
      <c r="AG23" s="528"/>
      <c r="AH23" s="528"/>
      <c r="AI23" s="528" t="s">
        <v>351</v>
      </c>
      <c r="AJ23" s="528" t="s">
        <v>351</v>
      </c>
      <c r="AK23" s="528"/>
      <c r="AL23" s="528"/>
      <c r="AM23" s="528" t="s">
        <v>351</v>
      </c>
      <c r="AN23" s="528"/>
      <c r="AO23" s="528" t="s">
        <v>351</v>
      </c>
      <c r="AP23" s="528" t="s">
        <v>351</v>
      </c>
      <c r="AQ23" s="528" t="s">
        <v>351</v>
      </c>
      <c r="AR23" s="528"/>
      <c r="AS23" s="528"/>
      <c r="AT23" s="528"/>
      <c r="AU23" s="528"/>
      <c r="AV23" s="528"/>
      <c r="AW23" s="528"/>
      <c r="AX23" s="528"/>
      <c r="AY23" s="528" t="s">
        <v>351</v>
      </c>
      <c r="AZ23" s="528"/>
      <c r="BA23" s="528"/>
      <c r="BB23" s="528" t="s">
        <v>351</v>
      </c>
      <c r="BC23" s="528"/>
    </row>
  </sheetData>
  <mergeCells count="13">
    <mergeCell ref="A3:A23"/>
    <mergeCell ref="AI1:AJ1"/>
    <mergeCell ref="AK1:AL1"/>
    <mergeCell ref="AM1:AR1"/>
    <mergeCell ref="AS1:AX1"/>
    <mergeCell ref="AY1:BC1"/>
    <mergeCell ref="A2:C2"/>
    <mergeCell ref="A1:C1"/>
    <mergeCell ref="F1:H1"/>
    <mergeCell ref="L1:Q1"/>
    <mergeCell ref="R1:Y1"/>
    <mergeCell ref="Z1:AC1"/>
    <mergeCell ref="AE1:AH1"/>
  </mergeCells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workbookViewId="0">
      <selection activeCell="E8" sqref="E8"/>
    </sheetView>
  </sheetViews>
  <sheetFormatPr defaultRowHeight="15"/>
  <cols>
    <col min="1" max="1" width="5.140625" customWidth="1"/>
    <col min="2" max="2" width="6.5703125" customWidth="1"/>
    <col min="3" max="3" width="6.140625" bestFit="1" customWidth="1"/>
    <col min="4" max="4" width="15.5703125" bestFit="1" customWidth="1"/>
    <col min="5" max="5" width="51.140625" customWidth="1"/>
    <col min="6" max="6" width="5.5703125" bestFit="1" customWidth="1"/>
    <col min="7" max="7" width="6" bestFit="1" customWidth="1"/>
    <col min="8" max="9" width="7.7109375" bestFit="1" customWidth="1"/>
    <col min="10" max="10" width="6.5703125" bestFit="1" customWidth="1"/>
    <col min="11" max="12" width="6.85546875" customWidth="1"/>
    <col min="13" max="13" width="6.7109375" customWidth="1"/>
    <col min="14" max="30" width="3" customWidth="1"/>
    <col min="31" max="31" width="5.140625" customWidth="1"/>
  </cols>
  <sheetData>
    <row r="1" spans="1:31" ht="69.75">
      <c r="A1" s="559" t="s">
        <v>280</v>
      </c>
      <c r="B1" s="560"/>
      <c r="C1" s="560"/>
      <c r="D1" s="561"/>
      <c r="E1" s="517"/>
      <c r="F1" s="541" t="s">
        <v>390</v>
      </c>
      <c r="G1" s="541" t="s">
        <v>391</v>
      </c>
      <c r="H1" s="541" t="s">
        <v>392</v>
      </c>
      <c r="I1" s="553" t="s">
        <v>393</v>
      </c>
      <c r="J1" s="555"/>
      <c r="K1" s="553" t="s">
        <v>394</v>
      </c>
      <c r="L1" s="555"/>
      <c r="M1" s="542" t="s">
        <v>395</v>
      </c>
      <c r="N1" s="553" t="s">
        <v>396</v>
      </c>
      <c r="O1" s="554"/>
      <c r="P1" s="554"/>
      <c r="Q1" s="554"/>
      <c r="R1" s="555"/>
      <c r="S1" s="572" t="s">
        <v>397</v>
      </c>
      <c r="T1" s="573"/>
      <c r="U1" s="574"/>
      <c r="V1" s="572" t="s">
        <v>398</v>
      </c>
      <c r="W1" s="573"/>
      <c r="X1" s="573"/>
      <c r="Y1" s="573"/>
      <c r="Z1" s="573"/>
      <c r="AA1" s="574"/>
      <c r="AB1" s="553" t="s">
        <v>399</v>
      </c>
      <c r="AC1" s="554"/>
      <c r="AD1" s="555"/>
      <c r="AE1" s="543" t="s">
        <v>400</v>
      </c>
    </row>
    <row r="2" spans="1:31" ht="186">
      <c r="A2" s="565" t="s">
        <v>401</v>
      </c>
      <c r="B2" s="560"/>
      <c r="C2" s="560"/>
      <c r="D2" s="561"/>
      <c r="E2" s="517"/>
      <c r="F2" s="518" t="s">
        <v>402</v>
      </c>
      <c r="G2" s="518"/>
      <c r="H2" s="541" t="s">
        <v>303</v>
      </c>
      <c r="I2" s="541" t="s">
        <v>403</v>
      </c>
      <c r="J2" s="541" t="s">
        <v>404</v>
      </c>
      <c r="K2" s="541" t="s">
        <v>303</v>
      </c>
      <c r="L2" s="541" t="s">
        <v>405</v>
      </c>
      <c r="M2" s="518" t="s">
        <v>406</v>
      </c>
      <c r="N2" s="518" t="s">
        <v>407</v>
      </c>
      <c r="O2" s="518" t="s">
        <v>408</v>
      </c>
      <c r="P2" s="518" t="s">
        <v>409</v>
      </c>
      <c r="Q2" s="518" t="s">
        <v>410</v>
      </c>
      <c r="R2" s="518" t="s">
        <v>411</v>
      </c>
      <c r="S2" s="518" t="s">
        <v>412</v>
      </c>
      <c r="T2" s="518" t="s">
        <v>413</v>
      </c>
      <c r="U2" s="518" t="s">
        <v>414</v>
      </c>
      <c r="V2" s="518" t="s">
        <v>415</v>
      </c>
      <c r="W2" s="518" t="s">
        <v>416</v>
      </c>
      <c r="X2" s="518" t="s">
        <v>417</v>
      </c>
      <c r="Y2" s="518" t="s">
        <v>418</v>
      </c>
      <c r="Z2" s="518" t="s">
        <v>419</v>
      </c>
      <c r="AA2" s="518" t="s">
        <v>420</v>
      </c>
      <c r="AB2" s="518" t="s">
        <v>421</v>
      </c>
      <c r="AC2" s="518" t="s">
        <v>422</v>
      </c>
      <c r="AD2" s="518" t="s">
        <v>423</v>
      </c>
      <c r="AE2" s="518" t="s">
        <v>424</v>
      </c>
    </row>
    <row r="3" spans="1:31" ht="46.5" customHeight="1">
      <c r="A3" s="566" t="s">
        <v>425</v>
      </c>
      <c r="B3" s="569" t="s">
        <v>426</v>
      </c>
      <c r="C3" s="544">
        <v>367246</v>
      </c>
      <c r="D3" s="544" t="s">
        <v>427</v>
      </c>
      <c r="E3" s="545"/>
      <c r="F3" s="546" t="s">
        <v>428</v>
      </c>
      <c r="G3" s="546" t="s">
        <v>429</v>
      </c>
      <c r="H3" s="546" t="s">
        <v>430</v>
      </c>
      <c r="I3" s="546" t="s">
        <v>431</v>
      </c>
      <c r="J3" s="546" t="s">
        <v>432</v>
      </c>
      <c r="K3" s="546">
        <v>100</v>
      </c>
      <c r="L3" s="546">
        <v>13</v>
      </c>
      <c r="M3" s="546">
        <v>1760</v>
      </c>
      <c r="N3" s="528"/>
      <c r="O3" s="528" t="s">
        <v>351</v>
      </c>
      <c r="P3" s="528"/>
      <c r="Q3" s="528"/>
      <c r="R3" s="528"/>
      <c r="S3" s="528"/>
      <c r="T3" s="528"/>
      <c r="U3" s="528" t="s">
        <v>351</v>
      </c>
      <c r="V3" s="528"/>
      <c r="W3" s="528"/>
      <c r="X3" s="528"/>
      <c r="Y3" s="528" t="s">
        <v>351</v>
      </c>
      <c r="Z3" s="528"/>
      <c r="AA3" s="528" t="s">
        <v>351</v>
      </c>
      <c r="AB3" s="528" t="s">
        <v>351</v>
      </c>
      <c r="AC3" s="528" t="s">
        <v>351</v>
      </c>
      <c r="AD3" s="528" t="s">
        <v>351</v>
      </c>
      <c r="AE3" s="528" t="s">
        <v>351</v>
      </c>
    </row>
    <row r="4" spans="1:31" ht="36" customHeight="1">
      <c r="A4" s="567"/>
      <c r="B4" s="570"/>
      <c r="C4" s="544">
        <v>391363</v>
      </c>
      <c r="D4" s="544" t="s">
        <v>433</v>
      </c>
      <c r="E4" s="545"/>
      <c r="F4" s="546" t="s">
        <v>428</v>
      </c>
      <c r="G4" s="546" t="s">
        <v>434</v>
      </c>
      <c r="H4" s="546" t="s">
        <v>430</v>
      </c>
      <c r="I4" s="546" t="s">
        <v>431</v>
      </c>
      <c r="J4" s="546" t="s">
        <v>432</v>
      </c>
      <c r="K4" s="546">
        <v>100</v>
      </c>
      <c r="L4" s="546">
        <v>13</v>
      </c>
      <c r="M4" s="546">
        <v>1607</v>
      </c>
      <c r="N4" s="528"/>
      <c r="O4" s="528" t="s">
        <v>351</v>
      </c>
      <c r="P4" s="528"/>
      <c r="Q4" s="528"/>
      <c r="R4" s="528"/>
      <c r="S4" s="528"/>
      <c r="T4" s="528"/>
      <c r="U4" s="528" t="s">
        <v>351</v>
      </c>
      <c r="V4" s="528"/>
      <c r="W4" s="528"/>
      <c r="X4" s="528"/>
      <c r="Y4" s="528" t="s">
        <v>351</v>
      </c>
      <c r="Z4" s="528"/>
      <c r="AA4" s="528" t="s">
        <v>351</v>
      </c>
      <c r="AB4" s="528" t="s">
        <v>351</v>
      </c>
      <c r="AC4" s="528"/>
      <c r="AD4" s="528" t="s">
        <v>351</v>
      </c>
      <c r="AE4" s="528" t="s">
        <v>351</v>
      </c>
    </row>
    <row r="5" spans="1:31" ht="44.25" customHeight="1">
      <c r="A5" s="567"/>
      <c r="B5" s="570"/>
      <c r="C5" s="544">
        <v>367248</v>
      </c>
      <c r="D5" s="544" t="s">
        <v>435</v>
      </c>
      <c r="E5" s="545"/>
      <c r="F5" s="546" t="s">
        <v>428</v>
      </c>
      <c r="G5" s="546" t="s">
        <v>436</v>
      </c>
      <c r="H5" s="546" t="s">
        <v>430</v>
      </c>
      <c r="I5" s="546" t="s">
        <v>431</v>
      </c>
      <c r="J5" s="546" t="s">
        <v>432</v>
      </c>
      <c r="K5" s="546">
        <v>100</v>
      </c>
      <c r="L5" s="546">
        <v>13</v>
      </c>
      <c r="M5" s="546">
        <v>1480</v>
      </c>
      <c r="N5" s="528"/>
      <c r="O5" s="528" t="s">
        <v>351</v>
      </c>
      <c r="P5" s="528"/>
      <c r="Q5" s="528"/>
      <c r="R5" s="528"/>
      <c r="S5" s="528"/>
      <c r="T5" s="528"/>
      <c r="U5" s="528" t="s">
        <v>351</v>
      </c>
      <c r="V5" s="528"/>
      <c r="W5" s="528"/>
      <c r="X5" s="528"/>
      <c r="Y5" s="528" t="s">
        <v>351</v>
      </c>
      <c r="Z5" s="528"/>
      <c r="AA5" s="528" t="s">
        <v>351</v>
      </c>
      <c r="AB5" s="528"/>
      <c r="AC5" s="528"/>
      <c r="AD5" s="528" t="s">
        <v>351</v>
      </c>
      <c r="AE5" s="528" t="s">
        <v>351</v>
      </c>
    </row>
    <row r="6" spans="1:31" ht="42" customHeight="1">
      <c r="A6" s="568"/>
      <c r="B6" s="571"/>
      <c r="C6" s="544">
        <v>367249</v>
      </c>
      <c r="D6" s="544" t="s">
        <v>437</v>
      </c>
      <c r="E6" s="545"/>
      <c r="F6" s="546" t="s">
        <v>428</v>
      </c>
      <c r="G6" s="546" t="s">
        <v>438</v>
      </c>
      <c r="H6" s="546" t="s">
        <v>430</v>
      </c>
      <c r="I6" s="546" t="s">
        <v>439</v>
      </c>
      <c r="J6" s="546" t="s">
        <v>440</v>
      </c>
      <c r="K6" s="546">
        <v>100</v>
      </c>
      <c r="L6" s="546">
        <v>13</v>
      </c>
      <c r="M6" s="546">
        <v>1480</v>
      </c>
      <c r="N6" s="528"/>
      <c r="O6" s="528" t="s">
        <v>351</v>
      </c>
      <c r="P6" s="528"/>
      <c r="Q6" s="528"/>
      <c r="R6" s="528"/>
      <c r="S6" s="528"/>
      <c r="T6" s="528"/>
      <c r="U6" s="528" t="s">
        <v>351</v>
      </c>
      <c r="V6" s="528"/>
      <c r="W6" s="528"/>
      <c r="X6" s="528"/>
      <c r="Y6" s="528" t="s">
        <v>351</v>
      </c>
      <c r="Z6" s="528"/>
      <c r="AA6" s="528" t="s">
        <v>351</v>
      </c>
      <c r="AB6" s="528"/>
      <c r="AC6" s="528"/>
      <c r="AD6" s="528" t="s">
        <v>351</v>
      </c>
      <c r="AE6" s="528" t="s">
        <v>351</v>
      </c>
    </row>
    <row r="9" spans="1:31">
      <c r="G9" s="547"/>
    </row>
  </sheetData>
  <mergeCells count="10">
    <mergeCell ref="AB1:AD1"/>
    <mergeCell ref="A2:D2"/>
    <mergeCell ref="A3:A6"/>
    <mergeCell ref="B3:B6"/>
    <mergeCell ref="A1:D1"/>
    <mergeCell ref="I1:J1"/>
    <mergeCell ref="K1:L1"/>
    <mergeCell ref="N1:R1"/>
    <mergeCell ref="S1:U1"/>
    <mergeCell ref="V1:AA1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LYŽE + VÁZÁNÍ</vt:lpstr>
      <vt:lpstr>BOTY</vt:lpstr>
      <vt:lpstr>PŘILBY, BRÝLE, PÁTEŘÁKY, HOLE</vt:lpstr>
      <vt:lpstr>BAGY, VAKY</vt:lpstr>
      <vt:lpstr>Spare Parts</vt:lpstr>
      <vt:lpstr>Tech Recap Skis</vt:lpstr>
      <vt:lpstr>Tech Recap Binding</vt:lpstr>
    </vt:vector>
  </TitlesOfParts>
  <Company>Amer Sports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Novakova, Sona</dc:creator>
  <cp:lastModifiedBy>Novakova, Sona</cp:lastModifiedBy>
  <dcterms:created xsi:type="dcterms:W3CDTF">2017-03-20T08:23:48Z</dcterms:created>
  <dcterms:modified xsi:type="dcterms:W3CDTF">2017-03-21T12:25:51Z</dcterms:modified>
</cp:coreProperties>
</file>